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vsykora\AppData\Local\Microsoft\Windows\INetCache\Content.Outlook\60BBQ8NU\"/>
    </mc:Choice>
  </mc:AlternateContent>
  <xr:revisionPtr revIDLastSave="0" documentId="13_ncr:1_{7C054F3D-6A19-4EE0-9105-05797735EE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 výzev OPŽP" sheetId="1" r:id="rId1"/>
    <sheet name="Zdůvodnění" sheetId="2" r:id="rId2"/>
  </sheets>
  <definedNames>
    <definedName name="_xlnm._FilterDatabase" localSheetId="0" hidden="1">'Harmonogram výzev OPŽP'!$B$4:$Z$19</definedName>
    <definedName name="_ftn1" localSheetId="0">'Harmonogram výzev OPŽP'!$J$18</definedName>
    <definedName name="_ftn2" localSheetId="0">'Harmonogram výzev OPŽP'!#REF!</definedName>
    <definedName name="_ftn3" localSheetId="0">'Harmonogram výzev OPŽP'!$J$19</definedName>
    <definedName name="_ftnref1" localSheetId="0">'Harmonogram výzev OPŽP'!#REF!</definedName>
    <definedName name="_ftnref2" localSheetId="0">'Harmonogram výzev OPŽP'!#REF!</definedName>
    <definedName name="_ftnref3" localSheetId="0">'Harmonogram výzev OPŽP'!#REF!</definedName>
    <definedName name="_Hlk94256442" localSheetId="0">'Harmonogram výzev OPŽP'!#REF!</definedName>
    <definedName name="_xlnm.Print_Titles" localSheetId="0">'Harmonogram výzev OPŽP'!$3:$5</definedName>
    <definedName name="_xlnm.Print_Area" localSheetId="0">'Harmonogram výzev OPŽP'!$1:$26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S15" i="1" s="1"/>
  <c r="Q13" i="1"/>
  <c r="S13" i="1" s="1"/>
  <c r="Q12" i="1"/>
  <c r="S12" i="1" s="1"/>
  <c r="Q10" i="1"/>
  <c r="S10" i="1" s="1"/>
  <c r="Q8" i="1"/>
  <c r="S7" i="1"/>
  <c r="Q7" i="1"/>
  <c r="Q9" i="1" l="1"/>
  <c r="S9" i="1" s="1"/>
</calcChain>
</file>

<file path=xl/sharedStrings.xml><?xml version="1.0" encoding="utf-8"?>
<sst xmlns="http://schemas.openxmlformats.org/spreadsheetml/2006/main" count="285" uniqueCount="148">
  <si>
    <t>Zacílení výzvy</t>
  </si>
  <si>
    <t>Základní plánované údaje o výzvě</t>
  </si>
  <si>
    <t>Cíl politiky</t>
  </si>
  <si>
    <t>Specifický cíl</t>
  </si>
  <si>
    <t xml:space="preserve">Číslo výzvy </t>
  </si>
  <si>
    <t>Opatření</t>
  </si>
  <si>
    <t>Upřesnění zacílení výzvy</t>
  </si>
  <si>
    <t>Příjemci</t>
  </si>
  <si>
    <t>Území realizace</t>
  </si>
  <si>
    <t>Druh výzvy</t>
  </si>
  <si>
    <t>Plánované datum vyhlášení výzvy</t>
  </si>
  <si>
    <t xml:space="preserve">Předpokládané datum zahájení příjmu žádostí </t>
  </si>
  <si>
    <t>Předpokládané datum ukončení příjmu žádostí</t>
  </si>
  <si>
    <t>Alokace plánové výzvy (podpora; Kč)</t>
  </si>
  <si>
    <t>Model hodnocení</t>
  </si>
  <si>
    <t>Číslo SC</t>
  </si>
  <si>
    <t>Název SC</t>
  </si>
  <si>
    <t>číslo opatření</t>
  </si>
  <si>
    <t>Název opatření</t>
  </si>
  <si>
    <t>Míra podpory</t>
  </si>
  <si>
    <t>Celková alokace (CZV*)</t>
  </si>
  <si>
    <t>Z toho příspěvek Unie</t>
  </si>
  <si>
    <t>Z toho národní spolufinancování</t>
  </si>
  <si>
    <t>1.1</t>
  </si>
  <si>
    <t>Podpora energetické účinnosti a snižování emisí skleníkových plynů</t>
  </si>
  <si>
    <t>1.3</t>
  </si>
  <si>
    <t>Podpora přizpůsobení se změně klimatu, prevence rizika katastrof a odolnosti vůči nim s přihlédnutím k ekosystémovým přístupům</t>
  </si>
  <si>
    <t>Název výzvy</t>
  </si>
  <si>
    <t>Zdůvodnění</t>
  </si>
  <si>
    <t>jednokolový</t>
  </si>
  <si>
    <t>Celá ČR</t>
  </si>
  <si>
    <t>průběžná</t>
  </si>
  <si>
    <t>bez omezení, dle PrŽaP</t>
  </si>
  <si>
    <t>1.6.8</t>
  </si>
  <si>
    <t>Podpora přechodu na oběhové hospodářství účinně využívající zdroje</t>
  </si>
  <si>
    <t>Odstranění rizik kontaminace ohrožující lidské zdraví, vodní zdroje nebo ekosystémy a rekultivace starých skládek</t>
  </si>
  <si>
    <t>Úprava ke dni</t>
  </si>
  <si>
    <t>Zdůvodnění změn výzev a zadání výzev do HMG dle Metodického pokynu Výzvy, hodnocení a výběru projektů v období 2021-2027</t>
  </si>
  <si>
    <t>1.3.1</t>
  </si>
  <si>
    <t>Průběžná</t>
  </si>
  <si>
    <t>Číslo výzvy</t>
  </si>
  <si>
    <t>SC</t>
  </si>
  <si>
    <r>
      <rPr>
        <sz val="14"/>
        <color theme="1"/>
        <rFont val="Calibri"/>
        <family val="2"/>
        <charset val="238"/>
        <scheme val="minor"/>
      </rPr>
      <t xml:space="preserve">** </t>
    </r>
    <r>
      <rPr>
        <u/>
        <sz val="11"/>
        <rFont val="Calibri"/>
        <family val="2"/>
        <charset val="238"/>
        <scheme val="minor"/>
      </rPr>
      <t xml:space="preserve">Přechodové regiony: </t>
    </r>
    <r>
      <rPr>
        <sz val="11"/>
        <rFont val="Calibri"/>
        <family val="2"/>
        <charset val="238"/>
        <scheme val="minor"/>
      </rPr>
      <t xml:space="preserve">
• Střední Čechy – Středočeský kraj
• Jihozápad – Plzeňský, Jihočeský kraj
• Jihovýchod – Jihomoravský kraj, Kraj Vysočina 
</t>
    </r>
    <r>
      <rPr>
        <u/>
        <sz val="11"/>
        <rFont val="Calibri"/>
        <family val="2"/>
        <charset val="238"/>
        <scheme val="minor"/>
      </rPr>
      <t xml:space="preserve">Méně rozvinuté regiony: </t>
    </r>
    <r>
      <rPr>
        <sz val="11"/>
        <rFont val="Calibri"/>
        <family val="2"/>
        <charset val="238"/>
        <scheme val="minor"/>
      </rPr>
      <t xml:space="preserve">
• Severozápad – Ústecký a Karlovarský kraj
• Severovýchod – Pardubický, Liberecký a Královéhradecký kraj
• Moravskoslezsko – Moravskoslezský kraj
• Střední Morava – Olomoucký a Zlínský kraj </t>
    </r>
  </si>
  <si>
    <r>
      <rPr>
        <sz val="14"/>
        <color theme="1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Jedná se o orientační částku dopočtenou na základě max. možné míry podpory v rámci dané výzvy. </t>
    </r>
  </si>
  <si>
    <t>v závislosti na typu projektu
60 % - 100 %</t>
  </si>
  <si>
    <t>Doplňkovost výzvy</t>
  </si>
  <si>
    <t>Program</t>
  </si>
  <si>
    <t>Priorita</t>
  </si>
  <si>
    <t>Specifický cíl/opatření</t>
  </si>
  <si>
    <t>Číslo výzvy se kterou je doplňková</t>
  </si>
  <si>
    <t>Datum vyhlášení (rok)</t>
  </si>
  <si>
    <t>Popis doplňkové vazby</t>
  </si>
  <si>
    <t>N/R</t>
  </si>
  <si>
    <r>
      <t>Podpora přírodě blízkých opatření v krajině a sídlech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- ERDF</t>
    </r>
  </si>
  <si>
    <t>1.3.11</t>
  </si>
  <si>
    <t>Méně rozvinuté regiony**</t>
  </si>
  <si>
    <t>Přechodové regiony**</t>
  </si>
  <si>
    <t>Podpora přírodě blízkých opatření v krajině a sídlech - FS</t>
  </si>
  <si>
    <t>MŽP_73. výzva, SC 1.3, opatření 1.3.11, průběžná pro MRR</t>
  </si>
  <si>
    <t>tvorba nových a obnova stávajících přírodě blízkých vodních prvků v krajině včetně sídel; 
 Vegetační krajinné prvky (včetně skladebných prvků ÚSES)</t>
  </si>
  <si>
    <t>072</t>
  </si>
  <si>
    <t>MŽP_72. výzva, SC 1.6, opatření 1.6.8, průběžná</t>
  </si>
  <si>
    <t>odstranění rizik kontaminace ohrožující lidské zdraví, vodní zdroje nebo ekosystémy</t>
  </si>
  <si>
    <t>v závislosti na typu žadatele a délce udržitelnosti (viz PrŽaP) 50 - 85 %, příp. dle VP / de minimis</t>
  </si>
  <si>
    <t>079</t>
  </si>
  <si>
    <t>MŽP_79. výzva, SC 1.5, opatření 1.5.3, průběžná</t>
  </si>
  <si>
    <t>1.5.3</t>
  </si>
  <si>
    <t>Budování infrastruktury potravinových bank</t>
  </si>
  <si>
    <t>Vybudování/rozšíření infrastruktury potravinových bank. Jedná se především o budování či rekonstrukci skladů potravin, o nákup svozové a manipulační techniky, o pořízení vybavení skladů potravin a pořízení zařízení pro zpracování potravin před jejich další distribucí.</t>
  </si>
  <si>
    <t xml:space="preserve">Projekty budování infrastruktury potravinových bank mohou předkládat pouze stávající potravinové banky, tedy organizace, které zdarma shromažďují darované potraviny, skladují a přidělují je humanitárním nebo charitativním organizacím, nebo instituce, které zdarma poskytují potravinovou pomoc lidem v hmotné nouzi a bez přístupu k základním potravinám. Subjekt musí být v době podání žádosti členem České federace potravinových bank (registrována na Ministerstvu vnitra ČR). 
Žádosti může předkládat také Česká federace potravinových bank. </t>
  </si>
  <si>
    <t>073</t>
  </si>
  <si>
    <t xml:space="preserve">MŽP_84. výzva, SC 1.3, opatření 1.3.1, průběžná </t>
  </si>
  <si>
    <t>v rámci 1.3.1:
•	Aktivita 1.3.1.4 Zakládání a obnova veřejné sídelní zeleně</t>
  </si>
  <si>
    <t>1.3.4</t>
  </si>
  <si>
    <t>Realizace opatření ke zpomalení odtoku, pro vsak, retenci a akumulaci srážkové vody vč. jejího dalšího využití; realizace zelených střech; opatření na využití šedé vody; opatření pro řízenou dotaci podzemních vod</t>
  </si>
  <si>
    <t>1.3.8</t>
  </si>
  <si>
    <t>Obnova stability svahů, stabilizace a sanace extrémních svahových nestabilit vzniklých v důsledku přírodních jevů</t>
  </si>
  <si>
    <t>MŽP_98. výzva, SC 1.6, opatření 1.6.6, průběžná</t>
  </si>
  <si>
    <t>1.6.6</t>
  </si>
  <si>
    <t>Pořízení a náhrada monitorovacích systémů pro kontinuální měření emisí znečišťujících látek včetně pořízení on-line systémů k jejich prezentaci</t>
  </si>
  <si>
    <t>Míra podpory dle PrŽaP21+/výzvy</t>
  </si>
  <si>
    <t>•	Pořízení monitorovacích systémů pro kontinuální měření emisí. 
•	Pořízení systémů pro on-line prezentaci výstupů z kontinuálního měření emisí.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</si>
  <si>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70 % - 75 %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</si>
  <si>
    <t>084</t>
  </si>
  <si>
    <t>098</t>
  </si>
  <si>
    <t>1.3.9</t>
  </si>
  <si>
    <t xml:space="preserve">Investice do modernizace vzdělávacích environmentálních center zaměřených na změnu klimatu </t>
  </si>
  <si>
    <t>1.5</t>
  </si>
  <si>
    <t>v souladu s PrŽaP ke dni vyhlášení výzvy a dle textu výzvy</t>
  </si>
  <si>
    <t>101</t>
  </si>
  <si>
    <t>MŽP_101. výzva, SC 1.1, průběžná na komplexní projekty pro MRR</t>
  </si>
  <si>
    <t>1.1.1 v kombinaci s  1.1.3, 1.1.4, 1.2.1</t>
  </si>
  <si>
    <r>
      <t xml:space="preserve">Snížení energetické náročnosti veřejných budov a veřejné infrastruktury v kombinaci s:
</t>
    </r>
    <r>
      <rPr>
        <i/>
        <sz val="11"/>
        <color theme="1"/>
        <rFont val="Calibri"/>
        <family val="2"/>
        <charset val="238"/>
        <scheme val="minor"/>
      </rPr>
      <t>Zlepšení kvality vnitřního prostředí veřejných budov
Zvýšení adaptability veřejných budov na změnu klimatu
Výstavba a rekonstrukce obnovitelných zdrojů energie pro veřejné budovy</t>
    </r>
  </si>
  <si>
    <t xml:space="preserve">Komplexní projekty: podpora revitalizace budov veřejného sektoru s cílem snížení konečné spotřeby energie a úspory primární energie z neobnovitelných zdrojů, podpory OZE a zlepšení kvality vnitřního prostředí budov.  </t>
  </si>
  <si>
    <t>ZMV - jednotkové náklady</t>
  </si>
  <si>
    <t>102</t>
  </si>
  <si>
    <t>MŽP_102. výzva, SC 1.1, průběžná na komplexní projekty pro PR</t>
  </si>
  <si>
    <t>Zelenější, nízkouhlíková Evropa díky podpoře přechodu na čistou a spravedlivou energii, zelených a modrých investic, oběhového hospodářství, přizpůsobení se změnám klimatu a prevence řízení rizik</t>
  </si>
  <si>
    <t>1.2</t>
  </si>
  <si>
    <t>Podpora energie z obnovitelných zdrojů v souladu se směrnicí (EU) 2018/2001, včetně kritérií udržitelnosti stanovených v uvedené směrnici</t>
  </si>
  <si>
    <t>103</t>
  </si>
  <si>
    <t>MŽP_103. výzva, SC 1.2, Opatření 1.2.1</t>
  </si>
  <si>
    <t>1.2.1</t>
  </si>
  <si>
    <t>Výstavba a rekonstrukce obnovitelných zdrojů energie pro veřejné budovy</t>
  </si>
  <si>
    <t xml:space="preserve">•	Výměna zdroje pro vytápění, chlazení nebo přípravu teplé vody využívajícího fosilní paliva nebo elektrickou energii za: 
-	tepelné čerpadlo, 
-	kotel na biomasu,
-	zařízení pro kombinovanou výrobu elektřiny a tepla či chladu využívající OZE. 
	•	Součástí projektu může být i rekonstrukce otopné soustavy.  
•	Instalace solárně – termických systémů. 
•	Rekonstrukce, či výměna stávajícího OZE za OZE. 
•	Zavedení energetického managementu včetně řídícího softwaru a měřících a řídících prvků pro optimalizaci výroby a spotřeby energie.     </t>
  </si>
  <si>
    <t xml:space="preserve">Území ČR, vyjma hl. m. Prahy </t>
  </si>
  <si>
    <t>výzva vyhlášená v předešlých letech, která pokračuje do roku 2026, příp. dále</t>
  </si>
  <si>
    <t>104</t>
  </si>
  <si>
    <t xml:space="preserve">MŽP_104. výzva, SC 1.3, opatření 1.3.1, průběžná </t>
  </si>
  <si>
    <t>Podpora přírodě blízkých opatření v krajině a sídlech – FS</t>
  </si>
  <si>
    <t>V rámci 1.3.1:
•	Aktivita 1.3.1.1 Tvorba nových a obnova stávajících přírodě blízkých vodních prvků v krajině včetně sídel
•	Aktivita 1.3.1.2 Tvorba nových a obnova stávajících vegetačních prvků a struktur, včetně opatření proti vodní a větrné erozi
-	Podaktivita 1.3.1.2.1 Vegetační krajinné prvky (včetně skladebných prvků ÚSES)
•	Aktivita 1.3.1.5 Odstranění či eliminace negativních funkcí odvodňovacích zařízení v krajině</t>
  </si>
  <si>
    <t>Přechodové regiony** 
Hlavní město Praha</t>
  </si>
  <si>
    <t>105</t>
  </si>
  <si>
    <t xml:space="preserve">MŽP_105. výzva, SC 1.3, opatření 1.3.4, průběžná </t>
  </si>
  <si>
    <t>max. 70 % s výjimkami dle textu výzvy</t>
  </si>
  <si>
    <t>106</t>
  </si>
  <si>
    <t xml:space="preserve">MŽP_106. výzva, SC 1.3, opatření 1.3.8, průběžná </t>
  </si>
  <si>
    <t>• Stabilizování a sanace svahových nestabilit ohrožujících zdraví, majetek a bezpečnost, které jsou evidovány a kategorizovány v „Registru svahových deformací“,
• Stabilizování a sanace skalních řícení ohrožujících zdraví, majetek a bezpečnost, která jsou evidována a kategorizována v „Registru svahových deformací“.</t>
  </si>
  <si>
    <t xml:space="preserve">max. 80 % </t>
  </si>
  <si>
    <t>107</t>
  </si>
  <si>
    <t>MŽP_107. výzva, SC 1.3, opatření 1.3.9, kolová</t>
  </si>
  <si>
    <t>Vybavení a pomůcky pro exteriér a interiér, včetně terénních úprav exteriérů</t>
  </si>
  <si>
    <t>kolová</t>
  </si>
  <si>
    <t>108</t>
  </si>
  <si>
    <t xml:space="preserve">MŽP_108. výzva, SC 1.3, opatření 1.3.10, průběžná </t>
  </si>
  <si>
    <t>1.3.10</t>
  </si>
  <si>
    <t>Prevence a řízení antropogenních rizik</t>
  </si>
  <si>
    <t>Pořízení infrastruktury a vybavení pro zkvalitnění monitoringu životního prostředí, zefektivnění kontrolních procesů a zdokonalení prevence a řízení procesů při předcházení vzniku rizik souvisejících s lidskou, zemědělskou či průmyslovou činností.</t>
  </si>
  <si>
    <t xml:space="preserve">• organizační složky státu
• veřejnoprávní instituce
• veřejné výzkumné instituce a výzkumné organizace
• orgány státní správy a samosprávy s působností v oblasti ŽP </t>
  </si>
  <si>
    <t>max. 85%</t>
  </si>
  <si>
    <t xml:space="preserve">
100 % - 60 %</t>
  </si>
  <si>
    <t xml:space="preserve">Výzva je do harmonogramu výzev zařazena v kratším termínu, než je stanoveno v Metodickém pokynu Výzvy, hodnocení a výběr projektů v období 2021-2027 a to především s ohledem na připravenost plánovaných projektů. Předmětná výzva rovněž navazuje na výzvu č. 100 OPŽP, která byla velmi rychle naplněna.  </t>
  </si>
  <si>
    <t>Posilování ochrany a zachování přírody, biologické rozmanitosti a zelené infrastruktury, a to i v městských oblastech, a snižování všech forem znečištění</t>
  </si>
  <si>
    <t>1.6</t>
  </si>
  <si>
    <t>162 500 000***</t>
  </si>
  <si>
    <t>130 000 000***</t>
  </si>
  <si>
    <t>32 500 000***</t>
  </si>
  <si>
    <t xml:space="preserve">*** Plánovaná alokace se může snížit v souvislosti s aktuálně vyhodnocovanou výzvou č. 99 na stejné opatření. </t>
  </si>
  <si>
    <t>109</t>
  </si>
  <si>
    <t xml:space="preserve">MŽP_109. výzva, SC 1.3, opatření 1.3.3, průběžná </t>
  </si>
  <si>
    <t>1.3.3</t>
  </si>
  <si>
    <t>Realizace protipovodňových opatření</t>
  </si>
  <si>
    <t>Realizace přírodě blízkých protipovodňových opatření</t>
  </si>
  <si>
    <t>100 % - 85 %</t>
  </si>
  <si>
    <t>Výzva je do harmonogramu výzev zařazena v kratším termínu, než je stanoveno v Metodickém pokynu Výzvy, hodnocení a výběr projektů v období 2021-2027 a to především s ohledem na připravenost plánovaných projektů a mimo jiné i v souvislosti s nedávno proběhlými povodněmi.</t>
  </si>
  <si>
    <r>
      <rPr>
        <b/>
        <sz val="20"/>
        <rFont val="Calibri"/>
        <family val="2"/>
        <charset val="238"/>
        <scheme val="minor"/>
      </rPr>
      <t xml:space="preserve">Harmonogram výzev programu Životní prostředí 2021-2027 na rok 2026
</t>
    </r>
    <r>
      <rPr>
        <b/>
        <sz val="11"/>
        <rFont val="Calibri"/>
        <family val="2"/>
        <charset val="238"/>
        <scheme val="minor"/>
      </rPr>
      <t xml:space="preserve">verze k </t>
    </r>
    <r>
      <rPr>
        <b/>
        <sz val="11"/>
        <color rgb="FFFF0000"/>
        <rFont val="Calibri"/>
        <family val="2"/>
        <charset val="238"/>
        <scheme val="minor"/>
      </rPr>
      <t>26.06.2026</t>
    </r>
  </si>
  <si>
    <r>
      <rPr>
        <strike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02.07.2026
</t>
    </r>
  </si>
  <si>
    <r>
      <t xml:space="preserve">
</t>
    </r>
    <r>
      <rPr>
        <sz val="11"/>
        <color theme="1"/>
        <rFont val="Calibri"/>
        <family val="2"/>
        <charset val="238"/>
        <scheme val="minor"/>
      </rPr>
      <t>16.07.2026</t>
    </r>
    <r>
      <rPr>
        <strike/>
        <sz val="11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</si>
</sst>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230">
    <xf numFmtId="0" fontId="0" fillId="0" borderId="0" xfId="0"/>
    <xf numFmtId="0" fontId="0" fillId="0" borderId="0" xfId="0" applyAlignment="1">
      <alignment wrapText="1"/>
    </xf>
    <xf numFmtId="0" fontId="1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 wrapText="1"/>
    </xf>
    <xf numFmtId="0" fontId="21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3" fillId="2" borderId="2" xfId="0" applyFont="1" applyFill="1" applyBorder="1" applyAlignment="1">
      <alignment horizontal="center" vertical="center" wrapText="1"/>
    </xf>
    <xf numFmtId="0" fontId="18" fillId="8" borderId="0" xfId="0" applyFont="1" applyFill="1"/>
    <xf numFmtId="0" fontId="19" fillId="9" borderId="19" xfId="0" applyFont="1" applyFill="1" applyBorder="1" applyAlignment="1">
      <alignment horizontal="center"/>
    </xf>
    <xf numFmtId="0" fontId="19" fillId="9" borderId="18" xfId="0" applyFont="1" applyFill="1" applyBorder="1" applyAlignment="1">
      <alignment horizontal="center"/>
    </xf>
    <xf numFmtId="0" fontId="19" fillId="5" borderId="1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20" fillId="0" borderId="19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6" fillId="8" borderId="0" xfId="0" applyFont="1" applyFill="1" applyAlignment="1">
      <alignment wrapText="1"/>
    </xf>
    <xf numFmtId="49" fontId="20" fillId="12" borderId="11" xfId="0" applyNumberFormat="1" applyFont="1" applyFill="1" applyBorder="1" applyAlignment="1">
      <alignment horizontal="center" vertical="center" wrapText="1"/>
    </xf>
    <xf numFmtId="0" fontId="0" fillId="12" borderId="0" xfId="0" applyFill="1" applyAlignment="1">
      <alignment wrapText="1"/>
    </xf>
    <xf numFmtId="0" fontId="14" fillId="0" borderId="0" xfId="0" applyFont="1"/>
    <xf numFmtId="0" fontId="14" fillId="8" borderId="0" xfId="0" applyFont="1" applyFill="1" applyAlignment="1">
      <alignment wrapText="1"/>
    </xf>
    <xf numFmtId="0" fontId="13" fillId="8" borderId="0" xfId="0" applyFont="1" applyFill="1" applyAlignment="1">
      <alignment wrapText="1"/>
    </xf>
    <xf numFmtId="0" fontId="12" fillId="8" borderId="0" xfId="0" applyFont="1" applyFill="1"/>
    <xf numFmtId="0" fontId="12" fillId="0" borderId="0" xfId="0" applyFont="1"/>
    <xf numFmtId="14" fontId="12" fillId="8" borderId="19" xfId="0" applyNumberFormat="1" applyFont="1" applyFill="1" applyBorder="1" applyAlignment="1">
      <alignment horizontal="center" vertical="center"/>
    </xf>
    <xf numFmtId="49" fontId="12" fillId="8" borderId="19" xfId="0" applyNumberFormat="1" applyFont="1" applyFill="1" applyBorder="1" applyAlignment="1">
      <alignment horizontal="center" vertical="center"/>
    </xf>
    <xf numFmtId="49" fontId="19" fillId="0" borderId="30" xfId="0" applyNumberFormat="1" applyFont="1" applyBorder="1" applyAlignment="1">
      <alignment horizontal="center" vertical="center" wrapText="1"/>
    </xf>
    <xf numFmtId="49" fontId="20" fillId="0" borderId="26" xfId="0" applyNumberFormat="1" applyFont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9" fillId="0" borderId="0" xfId="0" applyFont="1"/>
    <xf numFmtId="49" fontId="20" fillId="0" borderId="32" xfId="0" applyNumberFormat="1" applyFont="1" applyBorder="1" applyAlignment="1">
      <alignment horizontal="center" vertical="center" wrapText="1"/>
    </xf>
    <xf numFmtId="0" fontId="7" fillId="0" borderId="32" xfId="1" applyBorder="1" applyAlignment="1">
      <alignment horizontal="center" vertical="center" wrapText="1"/>
    </xf>
    <xf numFmtId="49" fontId="7" fillId="0" borderId="32" xfId="1" applyNumberFormat="1" applyBorder="1" applyAlignment="1">
      <alignment horizontal="center" vertical="center" wrapText="1"/>
    </xf>
    <xf numFmtId="0" fontId="7" fillId="0" borderId="32" xfId="1" applyBorder="1" applyAlignment="1">
      <alignment vertical="center" wrapText="1"/>
    </xf>
    <xf numFmtId="0" fontId="20" fillId="0" borderId="32" xfId="0" applyFont="1" applyBorder="1" applyAlignment="1">
      <alignment horizontal="center" vertical="center" wrapText="1"/>
    </xf>
    <xf numFmtId="14" fontId="20" fillId="0" borderId="32" xfId="0" applyNumberFormat="1" applyFont="1" applyBorder="1" applyAlignment="1">
      <alignment horizontal="center" vertical="center" wrapText="1"/>
    </xf>
    <xf numFmtId="9" fontId="7" fillId="0" borderId="32" xfId="1" applyNumberFormat="1" applyBorder="1" applyAlignment="1">
      <alignment horizontal="center" vertical="center" wrapText="1"/>
    </xf>
    <xf numFmtId="3" fontId="20" fillId="0" borderId="21" xfId="0" applyNumberFormat="1" applyFont="1" applyBorder="1" applyAlignment="1">
      <alignment horizontal="center" vertical="center" wrapText="1"/>
    </xf>
    <xf numFmtId="3" fontId="25" fillId="0" borderId="21" xfId="0" applyNumberFormat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3" fontId="20" fillId="8" borderId="14" xfId="0" applyNumberFormat="1" applyFont="1" applyFill="1" applyBorder="1" applyAlignment="1">
      <alignment horizontal="center" vertical="center" wrapText="1"/>
    </xf>
    <xf numFmtId="3" fontId="25" fillId="0" borderId="14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 wrapText="1"/>
    </xf>
    <xf numFmtId="0" fontId="7" fillId="0" borderId="12" xfId="1" applyBorder="1" applyAlignment="1">
      <alignment horizontal="center" vertical="center" wrapText="1"/>
    </xf>
    <xf numFmtId="49" fontId="7" fillId="0" borderId="12" xfId="1" applyNumberFormat="1" applyBorder="1" applyAlignment="1">
      <alignment horizontal="center" vertical="center" wrapText="1"/>
    </xf>
    <xf numFmtId="0" fontId="7" fillId="0" borderId="12" xfId="1" applyBorder="1" applyAlignment="1">
      <alignment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9" fontId="7" fillId="0" borderId="12" xfId="1" applyNumberFormat="1" applyBorder="1" applyAlignment="1">
      <alignment horizontal="center" vertical="center" wrapText="1"/>
    </xf>
    <xf numFmtId="3" fontId="20" fillId="0" borderId="14" xfId="0" applyNumberFormat="1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0" fillId="0" borderId="15" xfId="0" applyFont="1" applyBorder="1" applyAlignment="1">
      <alignment horizontal="left" vertical="center" wrapText="1"/>
    </xf>
    <xf numFmtId="49" fontId="20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14" fontId="20" fillId="0" borderId="15" xfId="0" applyNumberFormat="1" applyFont="1" applyBorder="1" applyAlignment="1">
      <alignment horizontal="center" vertical="center" wrapText="1"/>
    </xf>
    <xf numFmtId="3" fontId="20" fillId="0" borderId="15" xfId="0" applyNumberFormat="1" applyFont="1" applyBorder="1" applyAlignment="1">
      <alignment horizontal="center" vertical="center" wrapText="1"/>
    </xf>
    <xf numFmtId="3" fontId="20" fillId="8" borderId="15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20" fillId="0" borderId="39" xfId="0" applyNumberFormat="1" applyFont="1" applyBorder="1" applyAlignment="1">
      <alignment horizontal="center" vertical="center" wrapText="1"/>
    </xf>
    <xf numFmtId="49" fontId="22" fillId="0" borderId="17" xfId="0" applyNumberFormat="1" applyFont="1" applyBorder="1" applyAlignment="1">
      <alignment horizontal="center" vertical="center" wrapText="1"/>
    </xf>
    <xf numFmtId="0" fontId="7" fillId="0" borderId="0" xfId="0" applyFont="1"/>
    <xf numFmtId="0" fontId="34" fillId="12" borderId="13" xfId="0" applyFont="1" applyFill="1" applyBorder="1" applyAlignment="1">
      <alignment horizontal="center" vertical="center"/>
    </xf>
    <xf numFmtId="49" fontId="20" fillId="12" borderId="38" xfId="0" applyNumberFormat="1" applyFont="1" applyFill="1" applyBorder="1" applyAlignment="1">
      <alignment horizontal="center" vertical="center" wrapText="1"/>
    </xf>
    <xf numFmtId="0" fontId="14" fillId="12" borderId="9" xfId="0" applyFont="1" applyFill="1" applyBorder="1" applyAlignment="1">
      <alignment vertical="center" wrapText="1"/>
    </xf>
    <xf numFmtId="49" fontId="14" fillId="12" borderId="9" xfId="0" applyNumberFormat="1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vertical="center" wrapText="1"/>
    </xf>
    <xf numFmtId="0" fontId="14" fillId="12" borderId="9" xfId="0" applyFont="1" applyFill="1" applyBorder="1" applyAlignment="1">
      <alignment horizontal="center" vertical="center" wrapText="1"/>
    </xf>
    <xf numFmtId="0" fontId="14" fillId="12" borderId="12" xfId="0" applyFont="1" applyFill="1" applyBorder="1" applyAlignment="1">
      <alignment horizontal="center" vertical="center" wrapText="1"/>
    </xf>
    <xf numFmtId="14" fontId="14" fillId="12" borderId="12" xfId="0" applyNumberFormat="1" applyFont="1" applyFill="1" applyBorder="1" applyAlignment="1">
      <alignment horizontal="center" vertical="center" wrapText="1"/>
    </xf>
    <xf numFmtId="14" fontId="8" fillId="12" borderId="9" xfId="0" applyNumberFormat="1" applyFont="1" applyFill="1" applyBorder="1" applyAlignment="1">
      <alignment horizontal="center" vertical="center" wrapText="1"/>
    </xf>
    <xf numFmtId="9" fontId="35" fillId="12" borderId="22" xfId="0" applyNumberFormat="1" applyFont="1" applyFill="1" applyBorder="1" applyAlignment="1">
      <alignment horizontal="center" vertical="center" wrapText="1"/>
    </xf>
    <xf numFmtId="3" fontId="34" fillId="12" borderId="9" xfId="0" applyNumberFormat="1" applyFont="1" applyFill="1" applyBorder="1" applyAlignment="1">
      <alignment horizontal="center" vertical="center" wrapText="1"/>
    </xf>
    <xf numFmtId="0" fontId="34" fillId="12" borderId="12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0" fontId="21" fillId="12" borderId="10" xfId="0" applyFont="1" applyFill="1" applyBorder="1" applyAlignment="1">
      <alignment horizontal="center" vertical="center"/>
    </xf>
    <xf numFmtId="49" fontId="20" fillId="12" borderId="33" xfId="0" applyNumberFormat="1" applyFont="1" applyFill="1" applyBorder="1" applyAlignment="1">
      <alignment horizontal="center" vertical="center" wrapText="1"/>
    </xf>
    <xf numFmtId="49" fontId="20" fillId="12" borderId="32" xfId="0" applyNumberFormat="1" applyFont="1" applyFill="1" applyBorder="1" applyAlignment="1">
      <alignment horizontal="left" vertical="center" wrapText="1"/>
    </xf>
    <xf numFmtId="49" fontId="20" fillId="12" borderId="32" xfId="0" applyNumberFormat="1" applyFont="1" applyFill="1" applyBorder="1" applyAlignment="1">
      <alignment horizontal="center" vertical="center" wrapText="1"/>
    </xf>
    <xf numFmtId="0" fontId="20" fillId="12" borderId="32" xfId="0" applyFont="1" applyFill="1" applyBorder="1" applyAlignment="1">
      <alignment vertical="center" wrapText="1"/>
    </xf>
    <xf numFmtId="0" fontId="20" fillId="12" borderId="32" xfId="0" applyFont="1" applyFill="1" applyBorder="1" applyAlignment="1">
      <alignment horizontal="center" vertical="center" wrapText="1"/>
    </xf>
    <xf numFmtId="14" fontId="20" fillId="12" borderId="32" xfId="0" applyNumberFormat="1" applyFont="1" applyFill="1" applyBorder="1" applyAlignment="1">
      <alignment horizontal="center" vertical="center" wrapText="1"/>
    </xf>
    <xf numFmtId="9" fontId="20" fillId="12" borderId="32" xfId="0" applyNumberFormat="1" applyFont="1" applyFill="1" applyBorder="1" applyAlignment="1">
      <alignment horizontal="center" vertical="center" wrapText="1"/>
    </xf>
    <xf numFmtId="3" fontId="20" fillId="12" borderId="32" xfId="0" applyNumberFormat="1" applyFont="1" applyFill="1" applyBorder="1" applyAlignment="1">
      <alignment horizontal="center" vertical="center" wrapText="1"/>
    </xf>
    <xf numFmtId="0" fontId="25" fillId="12" borderId="32" xfId="0" applyFont="1" applyFill="1" applyBorder="1" applyAlignment="1">
      <alignment horizontal="center" vertical="center"/>
    </xf>
    <xf numFmtId="0" fontId="20" fillId="12" borderId="32" xfId="0" applyFont="1" applyFill="1" applyBorder="1" applyAlignment="1">
      <alignment horizontal="center" vertical="center"/>
    </xf>
    <xf numFmtId="0" fontId="20" fillId="12" borderId="34" xfId="0" applyFont="1" applyFill="1" applyBorder="1" applyAlignment="1">
      <alignment horizontal="center" vertical="center" wrapText="1"/>
    </xf>
    <xf numFmtId="49" fontId="20" fillId="12" borderId="29" xfId="0" applyNumberFormat="1" applyFont="1" applyFill="1" applyBorder="1" applyAlignment="1">
      <alignment horizontal="center" vertical="center" wrapText="1"/>
    </xf>
    <xf numFmtId="49" fontId="20" fillId="12" borderId="13" xfId="0" applyNumberFormat="1" applyFont="1" applyFill="1" applyBorder="1" applyAlignment="1">
      <alignment horizontal="left" vertical="center" wrapText="1"/>
    </xf>
    <xf numFmtId="49" fontId="20" fillId="12" borderId="13" xfId="0" applyNumberFormat="1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left" vertical="center" wrapText="1"/>
    </xf>
    <xf numFmtId="0" fontId="15" fillId="12" borderId="13" xfId="0" applyFont="1" applyFill="1" applyBorder="1" applyAlignment="1">
      <alignment horizontal="center" vertical="center" wrapText="1"/>
    </xf>
    <xf numFmtId="0" fontId="20" fillId="12" borderId="13" xfId="0" applyFont="1" applyFill="1" applyBorder="1" applyAlignment="1">
      <alignment horizontal="center" vertical="center" wrapText="1"/>
    </xf>
    <xf numFmtId="14" fontId="20" fillId="12" borderId="13" xfId="0" applyNumberFormat="1" applyFont="1" applyFill="1" applyBorder="1" applyAlignment="1">
      <alignment horizontal="center" vertical="center" wrapText="1"/>
    </xf>
    <xf numFmtId="9" fontId="20" fillId="12" borderId="13" xfId="0" applyNumberFormat="1" applyFont="1" applyFill="1" applyBorder="1" applyAlignment="1">
      <alignment horizontal="center" vertical="center" wrapText="1"/>
    </xf>
    <xf numFmtId="3" fontId="25" fillId="12" borderId="13" xfId="0" applyNumberFormat="1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center" vertical="center" wrapText="1"/>
    </xf>
    <xf numFmtId="3" fontId="20" fillId="8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left" vertical="center" wrapText="1"/>
    </xf>
    <xf numFmtId="49" fontId="20" fillId="0" borderId="9" xfId="0" applyNumberFormat="1" applyFont="1" applyBorder="1" applyAlignment="1">
      <alignment horizontal="left" vertical="top" wrapText="1"/>
    </xf>
    <xf numFmtId="0" fontId="7" fillId="0" borderId="9" xfId="0" applyFont="1" applyBorder="1" applyAlignment="1">
      <alignment vertical="center" wrapText="1"/>
    </xf>
    <xf numFmtId="49" fontId="37" fillId="0" borderId="9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4" fontId="20" fillId="0" borderId="9" xfId="0" applyNumberFormat="1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3" fontId="25" fillId="0" borderId="9" xfId="0" applyNumberFormat="1" applyFont="1" applyBorder="1" applyAlignment="1">
      <alignment horizontal="center" vertical="center" wrapText="1"/>
    </xf>
    <xf numFmtId="0" fontId="25" fillId="8" borderId="9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/>
    </xf>
    <xf numFmtId="0" fontId="20" fillId="8" borderId="10" xfId="0" applyFont="1" applyFill="1" applyBorder="1" applyAlignment="1">
      <alignment horizontal="center" vertical="center" wrapText="1"/>
    </xf>
    <xf numFmtId="49" fontId="7" fillId="8" borderId="9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3" fontId="25" fillId="0" borderId="12" xfId="0" applyNumberFormat="1" applyFont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/>
    </xf>
    <xf numFmtId="0" fontId="20" fillId="8" borderId="12" xfId="0" applyFont="1" applyFill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/>
    </xf>
    <xf numFmtId="0" fontId="20" fillId="8" borderId="23" xfId="0" applyFont="1" applyFill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left" vertical="center" wrapText="1"/>
    </xf>
    <xf numFmtId="9" fontId="20" fillId="0" borderId="12" xfId="0" applyNumberFormat="1" applyFont="1" applyBorder="1" applyAlignment="1">
      <alignment horizontal="center" vertical="center" wrapText="1"/>
    </xf>
    <xf numFmtId="0" fontId="20" fillId="12" borderId="14" xfId="0" applyFont="1" applyFill="1" applyBorder="1" applyAlignment="1">
      <alignment vertical="center" wrapText="1"/>
    </xf>
    <xf numFmtId="49" fontId="15" fillId="12" borderId="14" xfId="0" applyNumberFormat="1" applyFont="1" applyFill="1" applyBorder="1" applyAlignment="1">
      <alignment horizontal="center" vertical="center" wrapText="1"/>
    </xf>
    <xf numFmtId="0" fontId="20" fillId="12" borderId="14" xfId="0" applyFont="1" applyFill="1" applyBorder="1" applyAlignment="1">
      <alignment horizontal="center" vertical="center" wrapText="1"/>
    </xf>
    <xf numFmtId="14" fontId="20" fillId="12" borderId="14" xfId="0" applyNumberFormat="1" applyFont="1" applyFill="1" applyBorder="1" applyAlignment="1">
      <alignment horizontal="center" vertical="center" wrapText="1"/>
    </xf>
    <xf numFmtId="9" fontId="20" fillId="12" borderId="14" xfId="0" applyNumberFormat="1" applyFont="1" applyFill="1" applyBorder="1" applyAlignment="1">
      <alignment horizontal="center" vertical="center" wrapText="1"/>
    </xf>
    <xf numFmtId="3" fontId="34" fillId="12" borderId="14" xfId="0" applyNumberFormat="1" applyFont="1" applyFill="1" applyBorder="1" applyAlignment="1">
      <alignment horizontal="center" vertical="center" wrapText="1"/>
    </xf>
    <xf numFmtId="3" fontId="25" fillId="12" borderId="14" xfId="0" applyNumberFormat="1" applyFont="1" applyFill="1" applyBorder="1" applyAlignment="1">
      <alignment horizontal="center" vertical="center" wrapText="1"/>
    </xf>
    <xf numFmtId="0" fontId="25" fillId="12" borderId="14" xfId="0" applyFont="1" applyFill="1" applyBorder="1" applyAlignment="1">
      <alignment horizontal="center" vertical="center"/>
    </xf>
    <xf numFmtId="0" fontId="15" fillId="12" borderId="14" xfId="0" applyFont="1" applyFill="1" applyBorder="1" applyAlignment="1">
      <alignment horizontal="center" vertical="center" wrapText="1"/>
    </xf>
    <xf numFmtId="0" fontId="15" fillId="12" borderId="37" xfId="0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9" fontId="20" fillId="8" borderId="9" xfId="0" applyNumberFormat="1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horizontal="center" vertical="center"/>
    </xf>
    <xf numFmtId="3" fontId="9" fillId="12" borderId="32" xfId="0" applyNumberFormat="1" applyFont="1" applyFill="1" applyBorder="1" applyAlignment="1">
      <alignment horizontal="center" vertical="center" wrapText="1"/>
    </xf>
    <xf numFmtId="14" fontId="20" fillId="0" borderId="22" xfId="0" applyNumberFormat="1" applyFont="1" applyBorder="1" applyAlignment="1">
      <alignment horizontal="center" vertical="center" wrapText="1"/>
    </xf>
    <xf numFmtId="0" fontId="6" fillId="0" borderId="0" xfId="0" applyFont="1"/>
    <xf numFmtId="14" fontId="38" fillId="8" borderId="9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wrapText="1"/>
    </xf>
    <xf numFmtId="0" fontId="5" fillId="8" borderId="18" xfId="0" applyFont="1" applyFill="1" applyBorder="1" applyAlignment="1">
      <alignment horizontal="left" wrapText="1"/>
    </xf>
    <xf numFmtId="0" fontId="18" fillId="8" borderId="28" xfId="0" applyFont="1" applyFill="1" applyBorder="1" applyAlignment="1">
      <alignment horizontal="center" vertical="center"/>
    </xf>
    <xf numFmtId="49" fontId="12" fillId="12" borderId="31" xfId="0" applyNumberFormat="1" applyFont="1" applyFill="1" applyBorder="1" applyAlignment="1">
      <alignment horizontal="center" vertical="center" wrapText="1"/>
    </xf>
    <xf numFmtId="49" fontId="13" fillId="12" borderId="21" xfId="0" applyNumberFormat="1" applyFont="1" applyFill="1" applyBorder="1" applyAlignment="1">
      <alignment horizontal="left" vertical="center" wrapText="1"/>
    </xf>
    <xf numFmtId="49" fontId="13" fillId="12" borderId="21" xfId="0" applyNumberFormat="1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left" vertical="center" wrapText="1"/>
    </xf>
    <xf numFmtId="0" fontId="13" fillId="12" borderId="21" xfId="0" applyFont="1" applyFill="1" applyBorder="1" applyAlignment="1">
      <alignment horizontal="center" vertical="center" wrapText="1"/>
    </xf>
    <xf numFmtId="14" fontId="11" fillId="12" borderId="21" xfId="0" applyNumberFormat="1" applyFont="1" applyFill="1" applyBorder="1" applyAlignment="1">
      <alignment horizontal="center" vertical="center" wrapText="1"/>
    </xf>
    <xf numFmtId="9" fontId="10" fillId="12" borderId="21" xfId="0" applyNumberFormat="1" applyFont="1" applyFill="1" applyBorder="1" applyAlignment="1">
      <alignment horizontal="center" vertical="center" wrapText="1"/>
    </xf>
    <xf numFmtId="3" fontId="34" fillId="12" borderId="21" xfId="0" applyNumberFormat="1" applyFont="1" applyFill="1" applyBorder="1" applyAlignment="1">
      <alignment horizontal="center" vertical="center" wrapText="1"/>
    </xf>
    <xf numFmtId="3" fontId="13" fillId="12" borderId="21" xfId="0" applyNumberFormat="1" applyFont="1" applyFill="1" applyBorder="1" applyAlignment="1">
      <alignment horizontal="center" vertical="center" wrapText="1"/>
    </xf>
    <xf numFmtId="0" fontId="34" fillId="12" borderId="21" xfId="0" applyFont="1" applyFill="1" applyBorder="1" applyAlignment="1">
      <alignment horizontal="center" vertical="center"/>
    </xf>
    <xf numFmtId="0" fontId="13" fillId="12" borderId="20" xfId="0" applyFont="1" applyFill="1" applyBorder="1" applyAlignment="1">
      <alignment horizontal="center" vertical="center" wrapText="1"/>
    </xf>
    <xf numFmtId="49" fontId="20" fillId="8" borderId="40" xfId="0" applyNumberFormat="1" applyFont="1" applyFill="1" applyBorder="1" applyAlignment="1">
      <alignment horizontal="center" vertical="center" wrapText="1"/>
    </xf>
    <xf numFmtId="49" fontId="20" fillId="8" borderId="9" xfId="0" applyNumberFormat="1" applyFont="1" applyFill="1" applyBorder="1" applyAlignment="1">
      <alignment horizontal="center" vertical="center" wrapText="1"/>
    </xf>
    <xf numFmtId="49" fontId="20" fillId="8" borderId="9" xfId="0" applyNumberFormat="1" applyFont="1" applyFill="1" applyBorder="1" applyAlignment="1">
      <alignment horizontal="left" vertical="center" wrapText="1"/>
    </xf>
    <xf numFmtId="0" fontId="20" fillId="8" borderId="9" xfId="0" applyFont="1" applyFill="1" applyBorder="1" applyAlignment="1">
      <alignment vertical="center" wrapText="1"/>
    </xf>
    <xf numFmtId="9" fontId="20" fillId="8" borderId="22" xfId="0" applyNumberFormat="1" applyFont="1" applyFill="1" applyBorder="1" applyAlignment="1">
      <alignment horizontal="center" vertical="center" wrapText="1"/>
    </xf>
    <xf numFmtId="3" fontId="25" fillId="8" borderId="9" xfId="0" applyNumberFormat="1" applyFont="1" applyFill="1" applyBorder="1" applyAlignment="1">
      <alignment horizontal="center" vertical="center" wrapText="1"/>
    </xf>
    <xf numFmtId="14" fontId="3" fillId="8" borderId="9" xfId="0" applyNumberFormat="1" applyFont="1" applyFill="1" applyBorder="1" applyAlignment="1">
      <alignment horizontal="center" vertical="center" wrapText="1"/>
    </xf>
    <xf numFmtId="14" fontId="35" fillId="8" borderId="12" xfId="0" applyNumberFormat="1" applyFont="1" applyFill="1" applyBorder="1" applyAlignment="1">
      <alignment horizontal="center" vertical="center" wrapText="1"/>
    </xf>
    <xf numFmtId="14" fontId="20" fillId="8" borderId="9" xfId="0" applyNumberFormat="1" applyFont="1" applyFill="1" applyBorder="1" applyAlignment="1">
      <alignment horizontal="center" vertical="center" wrapText="1"/>
    </xf>
    <xf numFmtId="14" fontId="2" fillId="8" borderId="12" xfId="0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22" fillId="7" borderId="1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49" fontId="20" fillId="0" borderId="26" xfId="0" applyNumberFormat="1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0" borderId="27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49" fontId="22" fillId="0" borderId="26" xfId="0" applyNumberFormat="1" applyFont="1" applyBorder="1" applyAlignment="1">
      <alignment horizontal="center" vertical="center" wrapText="1"/>
    </xf>
    <xf numFmtId="49" fontId="22" fillId="0" borderId="27" xfId="0" applyNumberFormat="1" applyFont="1" applyBorder="1" applyAlignment="1">
      <alignment horizontal="center" vertical="center" wrapText="1"/>
    </xf>
    <xf numFmtId="49" fontId="22" fillId="0" borderId="25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30" fillId="11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1" fillId="10" borderId="12" xfId="0" applyFont="1" applyFill="1" applyBorder="1" applyAlignment="1">
      <alignment horizontal="center" vertical="center" wrapText="1"/>
    </xf>
    <xf numFmtId="0" fontId="31" fillId="10" borderId="35" xfId="0" applyFont="1" applyFill="1" applyBorder="1" applyAlignment="1">
      <alignment horizontal="center" vertical="center" wrapText="1"/>
    </xf>
    <xf numFmtId="0" fontId="32" fillId="10" borderId="23" xfId="0" applyFont="1" applyFill="1" applyBorder="1" applyAlignment="1">
      <alignment horizontal="center" vertical="center" wrapText="1"/>
    </xf>
    <xf numFmtId="0" fontId="32" fillId="10" borderId="36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19" fillId="5" borderId="3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49" fontId="20" fillId="0" borderId="25" xfId="0" applyNumberFormat="1" applyFont="1" applyBorder="1" applyAlignment="1">
      <alignment horizontal="center" vertical="center" textRotation="90" wrapText="1"/>
    </xf>
    <xf numFmtId="49" fontId="20" fillId="0" borderId="27" xfId="0" applyNumberFormat="1" applyFont="1" applyBorder="1" applyAlignment="1">
      <alignment horizontal="center" vertical="center" textRotation="90" wrapText="1"/>
    </xf>
  </cellXfs>
  <cellStyles count="2">
    <cellStyle name="Normální" xfId="0" builtinId="0"/>
    <cellStyle name="Normální 2" xfId="1" xr:uid="{B020738A-3F49-4E3B-BFA4-FB50CBD8EE1F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139700</xdr:colOff>
      <xdr:row>1</xdr:row>
      <xdr:rowOff>100278</xdr:rowOff>
    </xdr:from>
    <xdr:to>
      <xdr:col>3</xdr:col>
      <xdr:colOff>826293</xdr:colOff>
      <xdr:row>1</xdr:row>
      <xdr:rowOff>505090</xdr:rowOff>
    </xdr:to>
    <xdr:pic>
      <xdr:nvPicPr>
        <xdr:cNvPr id="4" name="Obrázek 3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14325" y="306653"/>
          <a:ext cx="1988343" cy="40481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24</xdr:col>
      <xdr:colOff>152400</xdr:colOff>
      <xdr:row>1</xdr:row>
      <xdr:rowOff>57150</xdr:rowOff>
    </xdr:from>
    <xdr:to>
      <xdr:col>25</xdr:col>
      <xdr:colOff>1382181</xdr:colOff>
      <xdr:row>2</xdr:row>
      <xdr:rowOff>10754</xdr:rowOff>
    </xdr:to>
    <xdr:pic>
      <xdr:nvPicPr>
        <xdr:cNvPr id="5" name="Obrázek 5" descr="SFZP_krivky_H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31394400" y="266700"/>
          <a:ext cx="1839381" cy="499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58423</xdr:colOff>
      <xdr:row>1</xdr:row>
      <xdr:rowOff>0</xdr:rowOff>
    </xdr:from>
    <xdr:to>
      <xdr:col>1</xdr:col>
      <xdr:colOff>58423</xdr:colOff>
      <xdr:row>1</xdr:row>
      <xdr:rowOff>254734</xdr:rowOff>
    </xdr:to>
    <xdr:pic>
      <xdr:nvPicPr>
        <xdr:cNvPr id="2" name="Obrázek 1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FDDB123-698D-4595-B832-72D8EDADC3F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0</xdr:rowOff>
    </xdr:from>
    <xdr:to>
      <xdr:col>5</xdr:col>
      <xdr:colOff>2484</xdr:colOff>
      <xdr:row>1</xdr:row>
      <xdr:rowOff>315726</xdr:rowOff>
    </xdr:to>
    <xdr:pic>
      <xdr:nvPicPr>
        <xdr:cNvPr id="4" name="Obrázek 3" descr="SFZP_krivky_H">
          <a:extLst>
            <a:ext uri="{FF2B5EF4-FFF2-40B4-BE49-F238E27FC236}">
              <a16:creationId xmlns:a16="http://schemas.microsoft.com/office/drawing/2014/main" id="{0F6F2574-73E0-4952-89E8-A1C038900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3249275" y="257176"/>
          <a:ext cx="1144217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0</xdr:rowOff>
    </xdr:from>
    <xdr:to>
      <xdr:col>1</xdr:col>
      <xdr:colOff>85725</xdr:colOff>
      <xdr:row>1</xdr:row>
      <xdr:rowOff>285750</xdr:rowOff>
    </xdr:to>
    <xdr:pic>
      <xdr:nvPicPr>
        <xdr:cNvPr id="5" name="Obrázek 4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B37ED8EF-F531-4A50-BCE8-59D0E2DE67B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66675</xdr:colOff>
      <xdr:row>1</xdr:row>
      <xdr:rowOff>0</xdr:rowOff>
    </xdr:from>
    <xdr:to>
      <xdr:col>2</xdr:col>
      <xdr:colOff>323850</xdr:colOff>
      <xdr:row>1</xdr:row>
      <xdr:rowOff>285750</xdr:rowOff>
    </xdr:to>
    <xdr:pic>
      <xdr:nvPicPr>
        <xdr:cNvPr id="6" name="Obrázek 5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DC0CE46D-D94B-4AE8-A1C1-13A081A835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38125" y="276225"/>
          <a:ext cx="1400175" cy="285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9982200</xdr:colOff>
      <xdr:row>1</xdr:row>
      <xdr:rowOff>0</xdr:rowOff>
    </xdr:from>
    <xdr:to>
      <xdr:col>4</xdr:col>
      <xdr:colOff>11065185</xdr:colOff>
      <xdr:row>1</xdr:row>
      <xdr:rowOff>300457</xdr:rowOff>
    </xdr:to>
    <xdr:pic>
      <xdr:nvPicPr>
        <xdr:cNvPr id="7" name="Obrázek 5" descr="SFZP_krivky_H">
          <a:extLst>
            <a:ext uri="{FF2B5EF4-FFF2-40B4-BE49-F238E27FC236}">
              <a16:creationId xmlns:a16="http://schemas.microsoft.com/office/drawing/2014/main" id="{23EB6723-3AA0-4D56-BA35-57AC1061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010900" y="269423"/>
          <a:ext cx="1082985" cy="3004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58423</xdr:colOff>
      <xdr:row>1</xdr:row>
      <xdr:rowOff>68422</xdr:rowOff>
    </xdr:from>
    <xdr:to>
      <xdr:col>1</xdr:col>
      <xdr:colOff>58423</xdr:colOff>
      <xdr:row>2</xdr:row>
      <xdr:rowOff>132656</xdr:rowOff>
    </xdr:to>
    <xdr:pic>
      <xdr:nvPicPr>
        <xdr:cNvPr id="3" name="Obrázek 2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E5B1883F-6AB0-4F5B-A281-850CAFBD4F8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29873" y="268447"/>
          <a:ext cx="0" cy="2547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12220575</xdr:colOff>
      <xdr:row>1</xdr:row>
      <xdr:rowOff>57151</xdr:rowOff>
    </xdr:from>
    <xdr:to>
      <xdr:col>5</xdr:col>
      <xdr:colOff>2484</xdr:colOff>
      <xdr:row>2</xdr:row>
      <xdr:rowOff>182377</xdr:rowOff>
    </xdr:to>
    <xdr:pic>
      <xdr:nvPicPr>
        <xdr:cNvPr id="8" name="Obrázek 7" descr="SFZP_krivky_H">
          <a:extLst>
            <a:ext uri="{FF2B5EF4-FFF2-40B4-BE49-F238E27FC236}">
              <a16:creationId xmlns:a16="http://schemas.microsoft.com/office/drawing/2014/main" id="{51315409-A3E0-4842-A952-E6554293C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4249400" y="257176"/>
          <a:ext cx="2484" cy="315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76200</xdr:rowOff>
    </xdr:from>
    <xdr:to>
      <xdr:col>1</xdr:col>
      <xdr:colOff>85725</xdr:colOff>
      <xdr:row>2</xdr:row>
      <xdr:rowOff>171450</xdr:rowOff>
    </xdr:to>
    <xdr:pic>
      <xdr:nvPicPr>
        <xdr:cNvPr id="9" name="Obrázek 8" descr="C:\Users\lfrublingova\AppData\Local\Microsoft\Windows\INetCache\Content.Word\OPZP 2021_form_zahlavi.jpg">
          <a:extLst>
            <a:ext uri="{FF2B5EF4-FFF2-40B4-BE49-F238E27FC236}">
              <a16:creationId xmlns:a16="http://schemas.microsoft.com/office/drawing/2014/main" id="{3C03AFF9-47C1-450F-85A3-8FFE30028F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257175" y="276225"/>
          <a:ext cx="0" cy="285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M26"/>
  <sheetViews>
    <sheetView tabSelected="1" zoomScale="60" zoomScaleNormal="60" zoomScalePageLayoutView="40" workbookViewId="0">
      <pane ySplit="5" topLeftCell="A6" activePane="bottomLeft" state="frozen"/>
      <selection pane="bottomLeft"/>
    </sheetView>
  </sheetViews>
  <sheetFormatPr defaultColWidth="9.1796875" defaultRowHeight="14.5" x14ac:dyDescent="0.35"/>
  <cols>
    <col min="1" max="1" width="2.54296875" style="1" bestFit="1" customWidth="1"/>
    <col min="2" max="2" width="10.7265625" style="1" bestFit="1" customWidth="1"/>
    <col min="3" max="3" width="8.7265625" style="2" bestFit="1" customWidth="1"/>
    <col min="4" max="4" width="36.81640625" style="3" customWidth="1"/>
    <col min="5" max="5" width="9.453125" style="4" bestFit="1" customWidth="1"/>
    <col min="6" max="6" width="22.7265625" style="4" customWidth="1"/>
    <col min="7" max="7" width="10.7265625" style="4" customWidth="1"/>
    <col min="8" max="8" width="35.7265625" style="5" bestFit="1" customWidth="1"/>
    <col min="9" max="9" width="43.1796875" style="3" customWidth="1"/>
    <col min="10" max="10" width="39" style="3" customWidth="1"/>
    <col min="11" max="11" width="18.7265625" style="6" bestFit="1" customWidth="1"/>
    <col min="12" max="12" width="11.54296875" style="6" bestFit="1" customWidth="1"/>
    <col min="13" max="13" width="14.7265625" style="7" bestFit="1" customWidth="1"/>
    <col min="14" max="15" width="14.7265625" style="6" bestFit="1" customWidth="1"/>
    <col min="16" max="16" width="32.1796875" style="6" bestFit="1" customWidth="1"/>
    <col min="17" max="18" width="18.7265625" style="8" bestFit="1" customWidth="1"/>
    <col min="19" max="19" width="18.7265625" style="6" bestFit="1" customWidth="1"/>
    <col min="20" max="20" width="14.26953125" style="6" customWidth="1"/>
    <col min="21" max="21" width="15.7265625" style="1" customWidth="1"/>
    <col min="22" max="22" width="9.1796875" style="1"/>
    <col min="23" max="23" width="27.1796875" style="1" customWidth="1"/>
    <col min="24" max="24" width="19.1796875" style="1" customWidth="1"/>
    <col min="25" max="25" width="9.1796875" style="1"/>
    <col min="26" max="26" width="34.26953125" style="1" customWidth="1"/>
    <col min="27" max="16384" width="9.1796875" style="1"/>
  </cols>
  <sheetData>
    <row r="1" spans="2:26" ht="15" thickBot="1" x14ac:dyDescent="0.4"/>
    <row r="2" spans="2:26" s="9" customFormat="1" ht="43.5" customHeight="1" thickBot="1" x14ac:dyDescent="0.4">
      <c r="B2" s="207" t="s">
        <v>145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9"/>
    </row>
    <row r="3" spans="2:26" s="10" customFormat="1" ht="22.75" customHeight="1" x14ac:dyDescent="0.35">
      <c r="B3" s="216"/>
      <c r="C3" s="217"/>
      <c r="D3" s="217"/>
      <c r="E3" s="218"/>
      <c r="F3" s="13"/>
      <c r="G3" s="219" t="s">
        <v>0</v>
      </c>
      <c r="H3" s="220"/>
      <c r="I3" s="220"/>
      <c r="J3" s="220"/>
      <c r="K3" s="221"/>
      <c r="L3" s="222" t="s">
        <v>1</v>
      </c>
      <c r="M3" s="223"/>
      <c r="N3" s="223"/>
      <c r="O3" s="223"/>
      <c r="P3" s="223"/>
      <c r="Q3" s="223"/>
      <c r="R3" s="223"/>
      <c r="S3" s="223"/>
      <c r="T3" s="224"/>
      <c r="U3" s="204" t="s">
        <v>45</v>
      </c>
      <c r="V3" s="205"/>
      <c r="W3" s="205"/>
      <c r="X3" s="205"/>
      <c r="Y3" s="205"/>
      <c r="Z3" s="206"/>
    </row>
    <row r="4" spans="2:26" s="11" customFormat="1" ht="25.5" customHeight="1" x14ac:dyDescent="0.35">
      <c r="B4" s="177" t="s">
        <v>2</v>
      </c>
      <c r="C4" s="179" t="s">
        <v>3</v>
      </c>
      <c r="D4" s="180"/>
      <c r="E4" s="181" t="s">
        <v>4</v>
      </c>
      <c r="F4" s="214" t="s">
        <v>27</v>
      </c>
      <c r="G4" s="183" t="s">
        <v>5</v>
      </c>
      <c r="H4" s="184"/>
      <c r="I4" s="185" t="s">
        <v>6</v>
      </c>
      <c r="J4" s="185" t="s">
        <v>7</v>
      </c>
      <c r="K4" s="187" t="s">
        <v>8</v>
      </c>
      <c r="L4" s="189" t="s">
        <v>9</v>
      </c>
      <c r="M4" s="189" t="s">
        <v>10</v>
      </c>
      <c r="N4" s="175" t="s">
        <v>11</v>
      </c>
      <c r="O4" s="175" t="s">
        <v>12</v>
      </c>
      <c r="P4" s="175" t="s">
        <v>80</v>
      </c>
      <c r="Q4" s="175" t="s">
        <v>13</v>
      </c>
      <c r="R4" s="175"/>
      <c r="S4" s="175"/>
      <c r="T4" s="175" t="s">
        <v>14</v>
      </c>
      <c r="U4" s="210" t="s">
        <v>46</v>
      </c>
      <c r="V4" s="210" t="s">
        <v>47</v>
      </c>
      <c r="W4" s="210" t="s">
        <v>48</v>
      </c>
      <c r="X4" s="210" t="s">
        <v>49</v>
      </c>
      <c r="Y4" s="210" t="s">
        <v>50</v>
      </c>
      <c r="Z4" s="212" t="s">
        <v>51</v>
      </c>
    </row>
    <row r="5" spans="2:26" s="4" customFormat="1" ht="48.25" customHeight="1" thickBot="1" x14ac:dyDescent="0.4">
      <c r="B5" s="178"/>
      <c r="C5" s="17" t="s">
        <v>15</v>
      </c>
      <c r="D5" s="37" t="s">
        <v>16</v>
      </c>
      <c r="E5" s="182"/>
      <c r="F5" s="215"/>
      <c r="G5" s="35" t="s">
        <v>17</v>
      </c>
      <c r="H5" s="35" t="s">
        <v>18</v>
      </c>
      <c r="I5" s="186"/>
      <c r="J5" s="186"/>
      <c r="K5" s="188"/>
      <c r="L5" s="190"/>
      <c r="M5" s="190"/>
      <c r="N5" s="176"/>
      <c r="O5" s="176"/>
      <c r="P5" s="176" t="s">
        <v>19</v>
      </c>
      <c r="Q5" s="36" t="s">
        <v>20</v>
      </c>
      <c r="R5" s="36" t="s">
        <v>21</v>
      </c>
      <c r="S5" s="36" t="s">
        <v>22</v>
      </c>
      <c r="T5" s="176"/>
      <c r="U5" s="211"/>
      <c r="V5" s="211"/>
      <c r="W5" s="211"/>
      <c r="X5" s="211"/>
      <c r="Y5" s="211"/>
      <c r="Z5" s="213"/>
    </row>
    <row r="6" spans="2:26" s="12" customFormat="1" ht="193.5" customHeight="1" x14ac:dyDescent="0.35">
      <c r="B6" s="228" t="s">
        <v>97</v>
      </c>
      <c r="C6" s="201" t="s">
        <v>23</v>
      </c>
      <c r="D6" s="203" t="s">
        <v>24</v>
      </c>
      <c r="E6" s="39" t="s">
        <v>89</v>
      </c>
      <c r="F6" s="40" t="s">
        <v>90</v>
      </c>
      <c r="G6" s="41" t="s">
        <v>91</v>
      </c>
      <c r="H6" s="42" t="s">
        <v>92</v>
      </c>
      <c r="I6" s="42" t="s">
        <v>93</v>
      </c>
      <c r="J6" s="42" t="s">
        <v>32</v>
      </c>
      <c r="K6" s="40" t="s">
        <v>55</v>
      </c>
      <c r="L6" s="43" t="s">
        <v>31</v>
      </c>
      <c r="M6" s="44">
        <v>46106</v>
      </c>
      <c r="N6" s="44">
        <v>46141</v>
      </c>
      <c r="O6" s="44">
        <v>46290</v>
      </c>
      <c r="P6" s="45" t="s">
        <v>94</v>
      </c>
      <c r="Q6" s="46">
        <v>1500000000</v>
      </c>
      <c r="R6" s="111">
        <v>750000000</v>
      </c>
      <c r="S6" s="47">
        <v>750000000</v>
      </c>
      <c r="T6" s="48" t="s">
        <v>29</v>
      </c>
      <c r="U6" s="49" t="s">
        <v>52</v>
      </c>
      <c r="V6" s="49" t="s">
        <v>52</v>
      </c>
      <c r="W6" s="49" t="s">
        <v>52</v>
      </c>
      <c r="X6" s="49" t="s">
        <v>52</v>
      </c>
      <c r="Y6" s="49" t="s">
        <v>52</v>
      </c>
      <c r="Z6" s="50" t="s">
        <v>52</v>
      </c>
    </row>
    <row r="7" spans="2:26" s="12" customFormat="1" ht="193.5" customHeight="1" thickBot="1" x14ac:dyDescent="0.4">
      <c r="B7" s="192"/>
      <c r="C7" s="202"/>
      <c r="D7" s="202"/>
      <c r="E7" s="53" t="s">
        <v>95</v>
      </c>
      <c r="F7" s="54" t="s">
        <v>96</v>
      </c>
      <c r="G7" s="55" t="s">
        <v>91</v>
      </c>
      <c r="H7" s="56" t="s">
        <v>92</v>
      </c>
      <c r="I7" s="56" t="s">
        <v>93</v>
      </c>
      <c r="J7" s="56" t="s">
        <v>32</v>
      </c>
      <c r="K7" s="54" t="s">
        <v>56</v>
      </c>
      <c r="L7" s="57" t="s">
        <v>31</v>
      </c>
      <c r="M7" s="58">
        <v>46106</v>
      </c>
      <c r="N7" s="58">
        <v>46141</v>
      </c>
      <c r="O7" s="58">
        <v>46290</v>
      </c>
      <c r="P7" s="59" t="s">
        <v>94</v>
      </c>
      <c r="Q7" s="60">
        <f>R7/0.5</f>
        <v>1500000000</v>
      </c>
      <c r="R7" s="51">
        <v>750000000</v>
      </c>
      <c r="S7" s="52">
        <f>R7</f>
        <v>750000000</v>
      </c>
      <c r="T7" s="61" t="s">
        <v>29</v>
      </c>
      <c r="U7" s="62" t="s">
        <v>52</v>
      </c>
      <c r="V7" s="62" t="s">
        <v>52</v>
      </c>
      <c r="W7" s="62" t="s">
        <v>52</v>
      </c>
      <c r="X7" s="62" t="s">
        <v>52</v>
      </c>
      <c r="Y7" s="62" t="s">
        <v>52</v>
      </c>
      <c r="Z7" s="63" t="s">
        <v>52</v>
      </c>
    </row>
    <row r="8" spans="2:26" s="12" customFormat="1" ht="253.5" customHeight="1" thickBot="1" x14ac:dyDescent="0.4">
      <c r="B8" s="192"/>
      <c r="C8" s="74" t="s">
        <v>98</v>
      </c>
      <c r="D8" s="19" t="s">
        <v>99</v>
      </c>
      <c r="E8" s="73" t="s">
        <v>100</v>
      </c>
      <c r="F8" s="66" t="s">
        <v>101</v>
      </c>
      <c r="G8" s="65" t="s">
        <v>102</v>
      </c>
      <c r="H8" s="64" t="s">
        <v>103</v>
      </c>
      <c r="I8" s="64" t="s">
        <v>104</v>
      </c>
      <c r="J8" s="64" t="s">
        <v>32</v>
      </c>
      <c r="K8" s="66" t="s">
        <v>105</v>
      </c>
      <c r="L8" s="66" t="s">
        <v>31</v>
      </c>
      <c r="M8" s="67">
        <v>46106</v>
      </c>
      <c r="N8" s="67">
        <v>46141</v>
      </c>
      <c r="O8" s="67">
        <v>46290</v>
      </c>
      <c r="P8" s="66" t="s">
        <v>94</v>
      </c>
      <c r="Q8" s="68">
        <f>R8/0.5</f>
        <v>400000000</v>
      </c>
      <c r="R8" s="69">
        <v>200000000</v>
      </c>
      <c r="S8" s="69">
        <v>200000000</v>
      </c>
      <c r="T8" s="70" t="s">
        <v>29</v>
      </c>
      <c r="U8" s="71" t="s">
        <v>52</v>
      </c>
      <c r="V8" s="71" t="s">
        <v>52</v>
      </c>
      <c r="W8" s="71" t="s">
        <v>52</v>
      </c>
      <c r="X8" s="71" t="s">
        <v>52</v>
      </c>
      <c r="Y8" s="71" t="s">
        <v>52</v>
      </c>
      <c r="Z8" s="72" t="s">
        <v>52</v>
      </c>
    </row>
    <row r="9" spans="2:26" s="27" customFormat="1" ht="43.5" x14ac:dyDescent="0.35">
      <c r="B9" s="192"/>
      <c r="C9" s="199" t="s">
        <v>25</v>
      </c>
      <c r="D9" s="197" t="s">
        <v>26</v>
      </c>
      <c r="E9" s="24" t="s">
        <v>83</v>
      </c>
      <c r="F9" s="78" t="s">
        <v>71</v>
      </c>
      <c r="G9" s="79" t="s">
        <v>38</v>
      </c>
      <c r="H9" s="78" t="s">
        <v>57</v>
      </c>
      <c r="I9" s="80" t="s">
        <v>72</v>
      </c>
      <c r="J9" s="80" t="s">
        <v>32</v>
      </c>
      <c r="K9" s="81" t="s">
        <v>30</v>
      </c>
      <c r="L9" s="82" t="s">
        <v>39</v>
      </c>
      <c r="M9" s="83">
        <v>45840</v>
      </c>
      <c r="N9" s="83">
        <v>45854</v>
      </c>
      <c r="O9" s="84">
        <v>46203</v>
      </c>
      <c r="P9" s="85" t="s">
        <v>82</v>
      </c>
      <c r="Q9" s="86">
        <f>R9/0.75</f>
        <v>266666666.66666666</v>
      </c>
      <c r="R9" s="86">
        <v>200000000</v>
      </c>
      <c r="S9" s="86">
        <f>Q9-R9</f>
        <v>66666666.666666657</v>
      </c>
      <c r="T9" s="87" t="s">
        <v>29</v>
      </c>
      <c r="U9" s="88" t="s">
        <v>52</v>
      </c>
      <c r="V9" s="88" t="s">
        <v>52</v>
      </c>
      <c r="W9" s="88" t="s">
        <v>52</v>
      </c>
      <c r="X9" s="88" t="s">
        <v>52</v>
      </c>
      <c r="Y9" s="88" t="s">
        <v>52</v>
      </c>
      <c r="Z9" s="89" t="s">
        <v>52</v>
      </c>
    </row>
    <row r="10" spans="2:26" s="27" customFormat="1" ht="196.5" customHeight="1" x14ac:dyDescent="0.35">
      <c r="B10" s="192"/>
      <c r="C10" s="199"/>
      <c r="D10" s="197"/>
      <c r="E10" s="112" t="s">
        <v>107</v>
      </c>
      <c r="F10" s="112" t="s">
        <v>108</v>
      </c>
      <c r="G10" s="112" t="s">
        <v>38</v>
      </c>
      <c r="H10" s="113" t="s">
        <v>109</v>
      </c>
      <c r="I10" s="114" t="s">
        <v>110</v>
      </c>
      <c r="J10" s="115" t="s">
        <v>32</v>
      </c>
      <c r="K10" s="116" t="s">
        <v>111</v>
      </c>
      <c r="L10" s="117" t="s">
        <v>31</v>
      </c>
      <c r="M10" s="58">
        <v>46036</v>
      </c>
      <c r="N10" s="118">
        <v>46050</v>
      </c>
      <c r="O10" s="173">
        <v>46290</v>
      </c>
      <c r="P10" s="145" t="s">
        <v>130</v>
      </c>
      <c r="Q10" s="120">
        <f>R10/1</f>
        <v>330000000</v>
      </c>
      <c r="R10" s="120">
        <v>330000000</v>
      </c>
      <c r="S10" s="120">
        <f>Q10-R10</f>
        <v>0</v>
      </c>
      <c r="T10" s="121" t="s">
        <v>29</v>
      </c>
      <c r="U10" s="122" t="s">
        <v>52</v>
      </c>
      <c r="V10" s="123" t="s">
        <v>52</v>
      </c>
      <c r="W10" s="122" t="s">
        <v>52</v>
      </c>
      <c r="X10" s="123" t="s">
        <v>52</v>
      </c>
      <c r="Y10" s="123" t="s">
        <v>52</v>
      </c>
      <c r="Z10" s="124" t="s">
        <v>52</v>
      </c>
    </row>
    <row r="11" spans="2:26" s="27" customFormat="1" ht="196.5" customHeight="1" x14ac:dyDescent="0.35">
      <c r="B11" s="192"/>
      <c r="C11" s="199"/>
      <c r="D11" s="197"/>
      <c r="E11" s="165" t="s">
        <v>138</v>
      </c>
      <c r="F11" s="166" t="s">
        <v>139</v>
      </c>
      <c r="G11" s="166" t="s">
        <v>140</v>
      </c>
      <c r="H11" s="167" t="s">
        <v>141</v>
      </c>
      <c r="I11" s="167" t="s">
        <v>142</v>
      </c>
      <c r="J11" s="168" t="s">
        <v>32</v>
      </c>
      <c r="K11" s="122" t="s">
        <v>30</v>
      </c>
      <c r="L11" s="122" t="s">
        <v>31</v>
      </c>
      <c r="M11" s="174" t="s">
        <v>146</v>
      </c>
      <c r="N11" s="172" t="s">
        <v>147</v>
      </c>
      <c r="O11" s="171">
        <v>46373</v>
      </c>
      <c r="P11" s="169" t="s">
        <v>143</v>
      </c>
      <c r="Q11" s="170">
        <v>2000000000</v>
      </c>
      <c r="R11" s="170">
        <v>2000000000</v>
      </c>
      <c r="S11" s="170">
        <v>0</v>
      </c>
      <c r="T11" s="121" t="s">
        <v>29</v>
      </c>
      <c r="U11" s="122" t="s">
        <v>52</v>
      </c>
      <c r="V11" s="122" t="s">
        <v>52</v>
      </c>
      <c r="W11" s="122" t="s">
        <v>52</v>
      </c>
      <c r="X11" s="122" t="s">
        <v>52</v>
      </c>
      <c r="Y11" s="122" t="s">
        <v>52</v>
      </c>
      <c r="Z11" s="124" t="s">
        <v>52</v>
      </c>
    </row>
    <row r="12" spans="2:26" s="27" customFormat="1" ht="87" x14ac:dyDescent="0.35">
      <c r="B12" s="192"/>
      <c r="C12" s="199"/>
      <c r="D12" s="197"/>
      <c r="E12" s="112" t="s">
        <v>112</v>
      </c>
      <c r="F12" s="112" t="s">
        <v>113</v>
      </c>
      <c r="G12" s="112" t="s">
        <v>73</v>
      </c>
      <c r="H12" s="113" t="s">
        <v>74</v>
      </c>
      <c r="I12" s="113" t="s">
        <v>74</v>
      </c>
      <c r="J12" s="115" t="s">
        <v>32</v>
      </c>
      <c r="K12" s="112" t="s">
        <v>30</v>
      </c>
      <c r="L12" s="117" t="s">
        <v>31</v>
      </c>
      <c r="M12" s="58">
        <v>46176</v>
      </c>
      <c r="N12" s="118">
        <v>46190</v>
      </c>
      <c r="O12" s="118">
        <v>46373</v>
      </c>
      <c r="P12" s="119" t="s">
        <v>114</v>
      </c>
      <c r="Q12" s="120">
        <f>R12/0.7</f>
        <v>285714285.71428573</v>
      </c>
      <c r="R12" s="120">
        <v>200000000</v>
      </c>
      <c r="S12" s="120">
        <f>Q12-R12</f>
        <v>85714285.714285731</v>
      </c>
      <c r="T12" s="121" t="s">
        <v>29</v>
      </c>
      <c r="U12" s="122" t="s">
        <v>52</v>
      </c>
      <c r="V12" s="123" t="s">
        <v>52</v>
      </c>
      <c r="W12" s="122" t="s">
        <v>52</v>
      </c>
      <c r="X12" s="123" t="s">
        <v>52</v>
      </c>
      <c r="Y12" s="123" t="s">
        <v>52</v>
      </c>
      <c r="Z12" s="124" t="s">
        <v>52</v>
      </c>
    </row>
    <row r="13" spans="2:26" s="27" customFormat="1" ht="138.75" customHeight="1" x14ac:dyDescent="0.35">
      <c r="B13" s="192"/>
      <c r="C13" s="199"/>
      <c r="D13" s="197"/>
      <c r="E13" s="112" t="s">
        <v>115</v>
      </c>
      <c r="F13" s="125" t="s">
        <v>116</v>
      </c>
      <c r="G13" s="125" t="s">
        <v>75</v>
      </c>
      <c r="H13" s="126" t="s">
        <v>76</v>
      </c>
      <c r="I13" s="126" t="s">
        <v>117</v>
      </c>
      <c r="J13" s="115" t="s">
        <v>32</v>
      </c>
      <c r="K13" s="53" t="s">
        <v>30</v>
      </c>
      <c r="L13" s="117" t="s">
        <v>31</v>
      </c>
      <c r="M13" s="58">
        <v>46176</v>
      </c>
      <c r="N13" s="118">
        <v>46190</v>
      </c>
      <c r="O13" s="118">
        <v>46373</v>
      </c>
      <c r="P13" s="119" t="s">
        <v>118</v>
      </c>
      <c r="Q13" s="127">
        <f>R13/0.8</f>
        <v>125000000</v>
      </c>
      <c r="R13" s="127">
        <v>100000000</v>
      </c>
      <c r="S13" s="127">
        <f>Q13-R13</f>
        <v>25000000</v>
      </c>
      <c r="T13" s="128" t="s">
        <v>29</v>
      </c>
      <c r="U13" s="129" t="s">
        <v>52</v>
      </c>
      <c r="V13" s="130" t="s">
        <v>52</v>
      </c>
      <c r="W13" s="129" t="s">
        <v>52</v>
      </c>
      <c r="X13" s="130" t="s">
        <v>52</v>
      </c>
      <c r="Y13" s="130" t="s">
        <v>52</v>
      </c>
      <c r="Z13" s="131" t="s">
        <v>52</v>
      </c>
    </row>
    <row r="14" spans="2:26" s="27" customFormat="1" ht="147.75" customHeight="1" x14ac:dyDescent="0.35">
      <c r="B14" s="192"/>
      <c r="C14" s="199"/>
      <c r="D14" s="197"/>
      <c r="E14" s="53" t="s">
        <v>119</v>
      </c>
      <c r="F14" s="53" t="s">
        <v>120</v>
      </c>
      <c r="G14" s="53" t="s">
        <v>85</v>
      </c>
      <c r="H14" s="132" t="s">
        <v>86</v>
      </c>
      <c r="I14" s="132" t="s">
        <v>121</v>
      </c>
      <c r="J14" s="115" t="s">
        <v>32</v>
      </c>
      <c r="K14" s="53" t="s">
        <v>30</v>
      </c>
      <c r="L14" s="57" t="s">
        <v>122</v>
      </c>
      <c r="M14" s="150">
        <v>46295</v>
      </c>
      <c r="N14" s="150">
        <v>46309</v>
      </c>
      <c r="O14" s="150">
        <v>46351</v>
      </c>
      <c r="P14" s="133" t="s">
        <v>118</v>
      </c>
      <c r="Q14" s="127" t="s">
        <v>134</v>
      </c>
      <c r="R14" s="127" t="s">
        <v>135</v>
      </c>
      <c r="S14" s="127" t="s">
        <v>136</v>
      </c>
      <c r="T14" s="128" t="s">
        <v>29</v>
      </c>
      <c r="U14" s="129" t="s">
        <v>52</v>
      </c>
      <c r="V14" s="130" t="s">
        <v>52</v>
      </c>
      <c r="W14" s="129" t="s">
        <v>52</v>
      </c>
      <c r="X14" s="130" t="s">
        <v>52</v>
      </c>
      <c r="Y14" s="130" t="s">
        <v>52</v>
      </c>
      <c r="Z14" s="131" t="s">
        <v>52</v>
      </c>
    </row>
    <row r="15" spans="2:26" s="27" customFormat="1" ht="147.75" customHeight="1" x14ac:dyDescent="0.35">
      <c r="B15" s="192"/>
      <c r="C15" s="199"/>
      <c r="D15" s="197"/>
      <c r="E15" s="144" t="s">
        <v>123</v>
      </c>
      <c r="F15" s="112" t="s">
        <v>124</v>
      </c>
      <c r="G15" s="112" t="s">
        <v>125</v>
      </c>
      <c r="H15" s="113" t="s">
        <v>126</v>
      </c>
      <c r="I15" s="113" t="s">
        <v>127</v>
      </c>
      <c r="J15" s="113" t="s">
        <v>128</v>
      </c>
      <c r="K15" s="112" t="s">
        <v>30</v>
      </c>
      <c r="L15" s="117" t="s">
        <v>31</v>
      </c>
      <c r="M15" s="118">
        <v>46057</v>
      </c>
      <c r="N15" s="148">
        <v>46085</v>
      </c>
      <c r="O15" s="148">
        <v>46344</v>
      </c>
      <c r="P15" s="119" t="s">
        <v>129</v>
      </c>
      <c r="Q15" s="120">
        <f>R15/0.85</f>
        <v>70588235.294117644</v>
      </c>
      <c r="R15" s="120">
        <v>60000000</v>
      </c>
      <c r="S15" s="120">
        <f>Q15-R15</f>
        <v>10588235.294117644</v>
      </c>
      <c r="T15" s="121" t="s">
        <v>29</v>
      </c>
      <c r="U15" s="122" t="s">
        <v>52</v>
      </c>
      <c r="V15" s="123" t="s">
        <v>52</v>
      </c>
      <c r="W15" s="122" t="s">
        <v>52</v>
      </c>
      <c r="X15" s="123" t="s">
        <v>52</v>
      </c>
      <c r="Y15" s="123" t="s">
        <v>52</v>
      </c>
      <c r="Z15" s="124" t="s">
        <v>52</v>
      </c>
    </row>
    <row r="16" spans="2:26" ht="72" customHeight="1" thickBot="1" x14ac:dyDescent="0.4">
      <c r="B16" s="192"/>
      <c r="C16" s="200"/>
      <c r="D16" s="198"/>
      <c r="E16" s="77" t="s">
        <v>70</v>
      </c>
      <c r="F16" s="134" t="s">
        <v>58</v>
      </c>
      <c r="G16" s="135" t="s">
        <v>54</v>
      </c>
      <c r="H16" s="134" t="s">
        <v>53</v>
      </c>
      <c r="I16" s="134" t="s">
        <v>59</v>
      </c>
      <c r="J16" s="134" t="s">
        <v>32</v>
      </c>
      <c r="K16" s="136" t="s">
        <v>55</v>
      </c>
      <c r="L16" s="136" t="s">
        <v>39</v>
      </c>
      <c r="M16" s="137">
        <v>45602</v>
      </c>
      <c r="N16" s="137">
        <v>45616</v>
      </c>
      <c r="O16" s="137">
        <v>46290</v>
      </c>
      <c r="P16" s="138" t="s">
        <v>44</v>
      </c>
      <c r="Q16" s="139">
        <v>400000000</v>
      </c>
      <c r="R16" s="139">
        <v>400000000</v>
      </c>
      <c r="S16" s="140">
        <v>0</v>
      </c>
      <c r="T16" s="141" t="s">
        <v>29</v>
      </c>
      <c r="U16" s="142" t="s">
        <v>52</v>
      </c>
      <c r="V16" s="142" t="s">
        <v>52</v>
      </c>
      <c r="W16" s="142" t="s">
        <v>52</v>
      </c>
      <c r="X16" s="142" t="s">
        <v>52</v>
      </c>
      <c r="Y16" s="142" t="s">
        <v>52</v>
      </c>
      <c r="Z16" s="143" t="s">
        <v>52</v>
      </c>
    </row>
    <row r="17" spans="2:65" s="23" customFormat="1" ht="241.5" customHeight="1" thickBot="1" x14ac:dyDescent="0.4">
      <c r="B17" s="192"/>
      <c r="C17" s="33" t="s">
        <v>87</v>
      </c>
      <c r="D17" s="34" t="s">
        <v>34</v>
      </c>
      <c r="E17" s="90" t="s">
        <v>64</v>
      </c>
      <c r="F17" s="91" t="s">
        <v>65</v>
      </c>
      <c r="G17" s="92" t="s">
        <v>66</v>
      </c>
      <c r="H17" s="93" t="s">
        <v>67</v>
      </c>
      <c r="I17" s="93" t="s">
        <v>68</v>
      </c>
      <c r="J17" s="93" t="s">
        <v>69</v>
      </c>
      <c r="K17" s="94" t="s">
        <v>30</v>
      </c>
      <c r="L17" s="94" t="s">
        <v>31</v>
      </c>
      <c r="M17" s="95">
        <v>45665</v>
      </c>
      <c r="N17" s="95">
        <v>45681</v>
      </c>
      <c r="O17" s="95">
        <v>46391</v>
      </c>
      <c r="P17" s="96">
        <v>0.95</v>
      </c>
      <c r="Q17" s="97">
        <v>210526316</v>
      </c>
      <c r="R17" s="147">
        <v>200000000</v>
      </c>
      <c r="S17" s="97">
        <v>10526316</v>
      </c>
      <c r="T17" s="98" t="s">
        <v>29</v>
      </c>
      <c r="U17" s="94" t="s">
        <v>52</v>
      </c>
      <c r="V17" s="99" t="s">
        <v>52</v>
      </c>
      <c r="W17" s="94" t="s">
        <v>52</v>
      </c>
      <c r="X17" s="99" t="s">
        <v>52</v>
      </c>
      <c r="Y17" s="99" t="s">
        <v>52</v>
      </c>
      <c r="Z17" s="100" t="s">
        <v>52</v>
      </c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</row>
    <row r="18" spans="2:65" s="28" customFormat="1" ht="84.75" customHeight="1" x14ac:dyDescent="0.35">
      <c r="B18" s="192"/>
      <c r="C18" s="195" t="s">
        <v>133</v>
      </c>
      <c r="D18" s="193" t="s">
        <v>132</v>
      </c>
      <c r="E18" s="154" t="s">
        <v>84</v>
      </c>
      <c r="F18" s="155" t="s">
        <v>77</v>
      </c>
      <c r="G18" s="156" t="s">
        <v>78</v>
      </c>
      <c r="H18" s="157" t="s">
        <v>79</v>
      </c>
      <c r="I18" s="157" t="s">
        <v>81</v>
      </c>
      <c r="J18" s="157" t="s">
        <v>32</v>
      </c>
      <c r="K18" s="158" t="s">
        <v>30</v>
      </c>
      <c r="L18" s="158" t="s">
        <v>31</v>
      </c>
      <c r="M18" s="159">
        <v>45938</v>
      </c>
      <c r="N18" s="159">
        <v>46029</v>
      </c>
      <c r="O18" s="159">
        <v>46262</v>
      </c>
      <c r="P18" s="160" t="s">
        <v>88</v>
      </c>
      <c r="Q18" s="161">
        <v>200000000</v>
      </c>
      <c r="R18" s="162">
        <v>100000000</v>
      </c>
      <c r="S18" s="161">
        <v>100000000</v>
      </c>
      <c r="T18" s="163" t="s">
        <v>29</v>
      </c>
      <c r="U18" s="158" t="s">
        <v>52</v>
      </c>
      <c r="V18" s="158" t="s">
        <v>52</v>
      </c>
      <c r="W18" s="158" t="s">
        <v>52</v>
      </c>
      <c r="X18" s="158" t="s">
        <v>52</v>
      </c>
      <c r="Y18" s="158" t="s">
        <v>52</v>
      </c>
      <c r="Z18" s="164" t="s">
        <v>52</v>
      </c>
    </row>
    <row r="19" spans="2:65" ht="58.5" thickBot="1" x14ac:dyDescent="0.4">
      <c r="B19" s="229"/>
      <c r="C19" s="196"/>
      <c r="D19" s="194"/>
      <c r="E19" s="101" t="s">
        <v>60</v>
      </c>
      <c r="F19" s="102" t="s">
        <v>61</v>
      </c>
      <c r="G19" s="103" t="s">
        <v>33</v>
      </c>
      <c r="H19" s="104" t="s">
        <v>35</v>
      </c>
      <c r="I19" s="104" t="s">
        <v>62</v>
      </c>
      <c r="J19" s="104" t="s">
        <v>32</v>
      </c>
      <c r="K19" s="105" t="s">
        <v>30</v>
      </c>
      <c r="L19" s="106" t="s">
        <v>31</v>
      </c>
      <c r="M19" s="107">
        <v>45672</v>
      </c>
      <c r="N19" s="107">
        <v>45686</v>
      </c>
      <c r="O19" s="107">
        <v>46336</v>
      </c>
      <c r="P19" s="108" t="s">
        <v>63</v>
      </c>
      <c r="Q19" s="109">
        <v>2000000000</v>
      </c>
      <c r="R19" s="109">
        <v>1700000000</v>
      </c>
      <c r="S19" s="109">
        <v>300000000</v>
      </c>
      <c r="T19" s="76" t="s">
        <v>29</v>
      </c>
      <c r="U19" s="105" t="s">
        <v>52</v>
      </c>
      <c r="V19" s="105" t="s">
        <v>52</v>
      </c>
      <c r="W19" s="105" t="s">
        <v>52</v>
      </c>
      <c r="X19" s="105" t="s">
        <v>52</v>
      </c>
      <c r="Y19" s="105" t="s">
        <v>52</v>
      </c>
      <c r="Z19" s="110" t="s">
        <v>52</v>
      </c>
    </row>
    <row r="20" spans="2:65" ht="14.25" customHeight="1" x14ac:dyDescent="0.35">
      <c r="B20" s="20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2:65" ht="18.5" x14ac:dyDescent="0.45">
      <c r="B21" s="38" t="s">
        <v>43</v>
      </c>
      <c r="R21" s="18"/>
    </row>
    <row r="22" spans="2:65" ht="149.25" customHeight="1" x14ac:dyDescent="0.35">
      <c r="B22" s="191" t="s">
        <v>42</v>
      </c>
      <c r="C22" s="191"/>
      <c r="D22" s="191"/>
      <c r="E22" s="191"/>
      <c r="F22" s="19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2:65" x14ac:dyDescent="0.35">
      <c r="B23" s="26"/>
    </row>
    <row r="24" spans="2:65" x14ac:dyDescent="0.35">
      <c r="B24" s="149" t="s">
        <v>137</v>
      </c>
    </row>
    <row r="25" spans="2:65" x14ac:dyDescent="0.35">
      <c r="B25" s="26"/>
    </row>
    <row r="26" spans="2:65" ht="15" customHeight="1" x14ac:dyDescent="0.35">
      <c r="B26" s="25"/>
      <c r="C26" s="75" t="s">
        <v>106</v>
      </c>
    </row>
  </sheetData>
  <autoFilter ref="B4:Z19" xr:uid="{00000000-0009-0000-0000-000000000000}">
    <filterColumn colId="1" showButton="0"/>
    <filterColumn colId="5" showButton="0"/>
    <filterColumn colId="15" showButton="0"/>
    <filterColumn colId="16" showButton="0"/>
  </autoFilter>
  <sortState xmlns:xlrd2="http://schemas.microsoft.com/office/spreadsheetml/2017/richdata2" ref="B6:T16">
    <sortCondition ref="D6:D16"/>
  </sortState>
  <mergeCells count="34">
    <mergeCell ref="U3:Z3"/>
    <mergeCell ref="B2:Z2"/>
    <mergeCell ref="U4:U5"/>
    <mergeCell ref="V4:V5"/>
    <mergeCell ref="W4:W5"/>
    <mergeCell ref="X4:X5"/>
    <mergeCell ref="Y4:Y5"/>
    <mergeCell ref="Z4:Z5"/>
    <mergeCell ref="N4:N5"/>
    <mergeCell ref="M4:M5"/>
    <mergeCell ref="F4:F5"/>
    <mergeCell ref="Q4:S4"/>
    <mergeCell ref="P4:P5"/>
    <mergeCell ref="B3:E3"/>
    <mergeCell ref="G3:K3"/>
    <mergeCell ref="L3:T3"/>
    <mergeCell ref="B22:F22"/>
    <mergeCell ref="B6:B19"/>
    <mergeCell ref="D18:D19"/>
    <mergeCell ref="C18:C19"/>
    <mergeCell ref="D9:D16"/>
    <mergeCell ref="C9:C16"/>
    <mergeCell ref="C6:C7"/>
    <mergeCell ref="D6:D7"/>
    <mergeCell ref="T4:T5"/>
    <mergeCell ref="O4:O5"/>
    <mergeCell ref="B4:B5"/>
    <mergeCell ref="C4:D4"/>
    <mergeCell ref="E4:E5"/>
    <mergeCell ref="G4:H4"/>
    <mergeCell ref="I4:I5"/>
    <mergeCell ref="J4:J5"/>
    <mergeCell ref="K4:K5"/>
    <mergeCell ref="L4:L5"/>
  </mergeCells>
  <dataValidations count="2">
    <dataValidation type="whole" operator="greaterThanOrEqual" allowBlank="1" showInputMessage="1" showErrorMessage="1" sqref="Q8:S8 Q7:R7 R18 Q20" xr:uid="{00000000-0002-0000-0000-000000000000}">
      <formula1>0</formula1>
    </dataValidation>
    <dataValidation operator="greaterThanOrEqual" allowBlank="1" showInputMessage="1" showErrorMessage="1" sqref="Q6:R6" xr:uid="{4046E7BE-2180-4A2C-89B3-CE47B45D56A0}"/>
  </dataValidations>
  <pageMargins left="0.23622047244094491" right="0.23622047244094491" top="0.74803149606299213" bottom="0.74803149606299213" header="0.31496062992125984" footer="0.31496062992125984"/>
  <pageSetup paperSize="8" scale="4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C5" sqref="C5"/>
    </sheetView>
  </sheetViews>
  <sheetFormatPr defaultColWidth="0" defaultRowHeight="14.5" x14ac:dyDescent="0.35"/>
  <cols>
    <col min="1" max="1" width="2.54296875" style="14" customWidth="1"/>
    <col min="2" max="2" width="17.1796875" style="14" customWidth="1"/>
    <col min="3" max="3" width="15.1796875" style="14" bestFit="1" customWidth="1"/>
    <col min="4" max="4" width="10.1796875" style="14" customWidth="1"/>
    <col min="5" max="5" width="168.7265625" style="14" customWidth="1"/>
    <col min="6" max="6" width="2.54296875" style="14" customWidth="1"/>
    <col min="7" max="16384" width="8.7265625" style="14" hidden="1"/>
  </cols>
  <sheetData>
    <row r="1" spans="1:6" ht="15" thickBot="1" x14ac:dyDescent="0.4"/>
    <row r="2" spans="1:6" s="30" customFormat="1" ht="34.5" customHeight="1" thickBot="1" x14ac:dyDescent="0.4">
      <c r="A2" s="29"/>
      <c r="B2" s="225" t="s">
        <v>37</v>
      </c>
      <c r="C2" s="226"/>
      <c r="D2" s="226"/>
      <c r="E2" s="227"/>
      <c r="F2" s="29"/>
    </row>
    <row r="3" spans="1:6" s="30" customFormat="1" ht="15" thickBot="1" x14ac:dyDescent="0.4">
      <c r="A3" s="29"/>
      <c r="B3" s="15" t="s">
        <v>36</v>
      </c>
      <c r="C3" s="16" t="s">
        <v>40</v>
      </c>
      <c r="D3" s="16" t="s">
        <v>41</v>
      </c>
      <c r="E3" s="16" t="s">
        <v>28</v>
      </c>
      <c r="F3" s="29"/>
    </row>
    <row r="4" spans="1:6" s="29" customFormat="1" ht="29.5" thickBot="1" x14ac:dyDescent="0.4">
      <c r="B4" s="31">
        <v>45982</v>
      </c>
      <c r="C4" s="146">
        <v>104</v>
      </c>
      <c r="D4" s="32" t="s">
        <v>25</v>
      </c>
      <c r="E4" s="151" t="s">
        <v>131</v>
      </c>
    </row>
    <row r="5" spans="1:6" ht="33.75" customHeight="1" thickBot="1" x14ac:dyDescent="0.4">
      <c r="B5" s="31">
        <v>46162</v>
      </c>
      <c r="C5" s="153">
        <v>109</v>
      </c>
      <c r="D5" s="32" t="s">
        <v>25</v>
      </c>
      <c r="E5" s="152" t="s">
        <v>144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Harmonogram výzev OPŽP</vt:lpstr>
      <vt:lpstr>Zdůvodnění</vt:lpstr>
      <vt:lpstr>'Harmonogram výzev OPŽP'!_ftn1</vt:lpstr>
      <vt:lpstr>'Harmonogram výzev OPŽP'!_ftn3</vt:lpstr>
      <vt:lpstr>'Harmonogram výzev OPŽP'!Názvy_tisku</vt:lpstr>
      <vt:lpstr>'Harmonogram výzev OPŽP'!Oblast_tisku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Morávková Lenka</dc:creator>
  <cp:lastModifiedBy>Vlastislav Sýkora</cp:lastModifiedBy>
  <cp:revision>7</cp:revision>
  <cp:lastPrinted>2024-01-05T08:58:37Z</cp:lastPrinted>
  <dcterms:created xsi:type="dcterms:W3CDTF">2016-08-30T13:12:28Z</dcterms:created>
  <dcterms:modified xsi:type="dcterms:W3CDTF">2026-06-26T10:24:55Z</dcterms:modified>
</cp:coreProperties>
</file>