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Morbo\vol_grp\GROUPS\300\330\335\04_VÝZVY, HMG, HK_21_27, HARŽ\1. HMG 2021-2027\HMG 2025\6. verze HMG 2025\"/>
    </mc:Choice>
  </mc:AlternateContent>
  <xr:revisionPtr revIDLastSave="0" documentId="13_ncr:1_{04506678-466B-40EC-8145-D18CDD0DA4E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OPŽP'!$B$4:$Z$38</definedName>
    <definedName name="_xlnm._FilterDatabase" localSheetId="1" hidden="1">Zdůvodnění!$B$3:$E$5</definedName>
    <definedName name="_xlnm.Print_Titles" localSheetId="0">'Harmonogram výzev OPŽP'!$3:$5</definedName>
    <definedName name="_xlnm.Print_Area" localSheetId="0">'Harmonogram výzev OPŽP'!$1:$45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5" i="1" l="1"/>
  <c r="Q11" i="1"/>
  <c r="S11" i="1" s="1"/>
  <c r="Q10" i="1"/>
  <c r="S10" i="1" s="1"/>
  <c r="Q33" i="1"/>
  <c r="S33" i="1" s="1"/>
  <c r="Q28" i="1"/>
  <c r="S28" i="1" s="1"/>
  <c r="Q22" i="1"/>
  <c r="S22" i="1" s="1"/>
  <c r="Q20" i="1"/>
  <c r="S20" i="1" s="1"/>
  <c r="Q19" i="1"/>
  <c r="S19" i="1" s="1"/>
  <c r="Q18" i="1"/>
  <c r="S18" i="1" s="1"/>
  <c r="Q16" i="1"/>
  <c r="S16" i="1" s="1"/>
  <c r="Q15" i="1"/>
  <c r="S15" i="1" s="1"/>
  <c r="Q14" i="1"/>
  <c r="S14" i="1" s="1"/>
  <c r="Q12" i="1" l="1"/>
  <c r="S12" i="1" s="1"/>
  <c r="Q26" i="1" l="1"/>
  <c r="S26" i="1" s="1"/>
  <c r="Q9" i="1"/>
  <c r="S9" i="1" s="1"/>
  <c r="Q8" i="1"/>
  <c r="S8" i="1" s="1"/>
  <c r="Q36" i="1" l="1"/>
  <c r="S36" i="1" s="1"/>
  <c r="Q37" i="1"/>
  <c r="S37" i="1" s="1"/>
  <c r="Q7" i="1" l="1"/>
  <c r="S7" i="1" s="1"/>
  <c r="Q13" i="1" l="1"/>
  <c r="S13" i="1" s="1"/>
  <c r="Q6" i="1" l="1"/>
  <c r="S6" i="1" s="1"/>
  <c r="S27" i="1" l="1"/>
  <c r="Q38" i="1" l="1"/>
  <c r="S38" i="1" s="1"/>
</calcChain>
</file>

<file path=xl/sharedStrings.xml><?xml version="1.0" encoding="utf-8"?>
<sst xmlns="http://schemas.openxmlformats.org/spreadsheetml/2006/main" count="583" uniqueCount="257">
  <si>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</si>
  <si>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</si>
  <si>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</si>
  <si>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</si>
  <si>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</si>
  <si>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</si>
  <si>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</si>
  <si>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</si>
  <si>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</si>
  <si>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</si>
  <si>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</si>
  <si>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</si>
  <si>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</si>
  <si>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</si>
  <si>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</si>
  <si>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</si>
  <si>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</si>
  <si>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</si>
  <si>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</si>
  <si>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</si>
  <si>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</si>
  <si>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</si>
  <si>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</si>
  <si>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</si>
  <si>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</si>
  <si>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1.2</t>
  </si>
  <si>
    <t>Podpora energie z obnovitelných zdrojů v souladu se směrnicí (EU) 2018/2001, včetně kritérií udržitelnosti stanovených v uvedené směrnici</t>
  </si>
  <si>
    <t>1.3</t>
  </si>
  <si>
    <t>Podpora přizpůsobení se změně klimatu, prevence rizika katastrof a odolnosti vůči nim s přihlédnutím k ekosystémovým přístupům</t>
  </si>
  <si>
    <t>1.6</t>
  </si>
  <si>
    <t>Posilování ochrany a zachování přírody, biologické rozmanitosti a zelené infrastruktury, a to i v městských oblastech, a snižování všech forem znečištění</t>
  </si>
  <si>
    <t>Technická pomoc</t>
  </si>
  <si>
    <t>Název výzvy</t>
  </si>
  <si>
    <t>Zdůvodnění</t>
  </si>
  <si>
    <t>jednokolový</t>
  </si>
  <si>
    <t>017</t>
  </si>
  <si>
    <t>MŽP_17. výzva, SC 2.1, průběžná</t>
  </si>
  <si>
    <t>n.r.</t>
  </si>
  <si>
    <t>n.r</t>
  </si>
  <si>
    <t>dle PD</t>
  </si>
  <si>
    <t>Celá ČR</t>
  </si>
  <si>
    <t>průběžná</t>
  </si>
  <si>
    <t>bez omezení, dle PrŽaP</t>
  </si>
  <si>
    <t>1.6.8</t>
  </si>
  <si>
    <t>Podpora přechodu na oběhové hospodářství účinně využívající zdroje</t>
  </si>
  <si>
    <t>Odstranění rizik kontaminace ohrožující lidské zdraví, vodní zdroje nebo ekosystémy a rekultivace starých skládek</t>
  </si>
  <si>
    <t>Úprava ke dni</t>
  </si>
  <si>
    <t>Zdůvodnění změn výzev a zadání výzev do HMG dle Metodického pokynu Výzvy, hodnocení a výběru projektů v období 2021-2027</t>
  </si>
  <si>
    <t>1.1.1 v kombinaci s  1.1.3, 1.1.4, 1.2.1</t>
  </si>
  <si>
    <t>1.3.1</t>
  </si>
  <si>
    <t>Průběžná</t>
  </si>
  <si>
    <t>Číslo výzvy</t>
  </si>
  <si>
    <t>SC</t>
  </si>
  <si>
    <t>2.1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</si>
  <si>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</si>
  <si>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</si>
  <si>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t>v závislosti na typu projektu
60 % - 100 %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</si>
  <si>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</si>
  <si>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</si>
  <si>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</si>
  <si>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</si>
  <si>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</si>
  <si>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</si>
  <si>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</si>
  <si>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>N/R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</si>
  <si>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</si>
  <si>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1.3.11</t>
  </si>
  <si>
    <t>Podpora přírodě blízkých opatření v krajině a sídlech
Realizace protipovodňových opatření
Realizace opatření ke zpomalení odtoku, pro vsak, retenci a akumulaci srážkové vody vč. jejího dalšího využití; realizace zelených střech; opatření na využití šedé vody; opatření pro řízenou dotaci podzemních vod</t>
  </si>
  <si>
    <t>1.3.1, 1.3.3, 1.3.4</t>
  </si>
  <si>
    <t>ITI Brněnské metropolitní oblasti, ITI Jihlavské aglomerace, ITI Liberecké aglomerace, ITI Olomoucké aglomerace, ITI Ostravské metropolitní oblasti, ITI Ústecko - chomutovské aglomerace, ITI Zlínské aglomerace, ITI Hradecko-pardubické aglomerace, ITI Mladoboleslavské aglomerace a ITI Pražské metropolitní oblasti</t>
  </si>
  <si>
    <t>052</t>
  </si>
  <si>
    <t>053</t>
  </si>
  <si>
    <t>054</t>
  </si>
  <si>
    <t>055</t>
  </si>
  <si>
    <t>1.3.1 - 85 % - 90 %
1.3.3 - 85 % - 100 %
1.3.4 - 30 % - 95 %</t>
  </si>
  <si>
    <t>Podpora přírodě blízkých opatření v krajině a sídlech - ERDF</t>
  </si>
  <si>
    <t>ITI Olomoucké aglomerace, ITI Zlínské aglomerace</t>
  </si>
  <si>
    <t>1.3.11.1 - 60 % - 100 %
1.3.11.2 - 80 % - 100 %</t>
  </si>
  <si>
    <t>Podpora přírodě blízkých opatření v krajině a sídlech - ERDF</t>
  </si>
  <si>
    <t>ITI Brněnské metropolitní oblasti, ITI Mladoboleslavské aglomerace</t>
  </si>
  <si>
    <t xml:space="preserve">
MŽP_52. výzva, SC 1.3, Opatření 1.3.1, 1.3.3, 1.3.4, průběžná ITI</t>
  </si>
  <si>
    <t>MŽP_53. výzva, SC 1.3, Opatření 1.3.11, průběžná ITI pro MRR</t>
  </si>
  <si>
    <t>MŽP_54. výzva, SC 1.3, Opatření 1.3.11, průběžná ITI pro PR</t>
  </si>
  <si>
    <t>1.5.5, 1.5.6, 1.5.8, 1.5.9</t>
  </si>
  <si>
    <t xml:space="preserve">
MŽP_55. výzva, SC 1.5, Opatření 1.5.5, 1.5.6, 1.5.8, 1.5.9, průběžná ITI</t>
  </si>
  <si>
    <t>Výstavba a modernizace sběrných dvorů, doplnění a zefektivnění systému odděleného sběru/svozu zejména komunálních odpadů včetně podpory door-to-door systémů a zavádění systémů PAYT („Pay-as-You-Throw“);
Podpora třídicích a dotřiďovacích systémů (včetně úpravy) pro separaci ostatních odpadů;
Výstavba a modernizace zařízení pro materiálové využití odpadů;
Výstavba a modernizace zařízení pro energetické využití odpadů, včetně bioplynových stanic pro zpracování odpadů</t>
  </si>
  <si>
    <t>ITI Hradecko-pardubické aglomerace, ITI Mladoboleslavské aglomerace, ITI Ústecko-chomutovské aglomerace, ITI Plzeňské aglomerace</t>
  </si>
  <si>
    <t>056</t>
  </si>
  <si>
    <t>057</t>
  </si>
  <si>
    <t>058</t>
  </si>
  <si>
    <t>Méně rozvinuté regiony v rámci ITI Karlovarské aglomerace, ITI Liberecko – jablonecké aglomerace, ITI Olomoucké aglomerace a ITI Zlínské aglomerace</t>
  </si>
  <si>
    <t>Přechodové regiony v rámci ITI Pražské metropolitní oblasti (vyjma území Hl. města Prahy), ITI Českobudějovické aglomerace</t>
  </si>
  <si>
    <t>ITI Ostravská metropolitní oblast, ITI Olomoucká aglomerace, ITI Zlínská aglomerace, ITI Jihlavská aglomerace</t>
  </si>
  <si>
    <t>1.2.1, 1.2.2</t>
  </si>
  <si>
    <t>MŽP_58. výzva, SC 1.2, Opatření 1.2.1, 1.2.2, průběžná ITI</t>
  </si>
  <si>
    <t xml:space="preserve">
MŽP_56. výzva, SC 1.1, průběžná na komplexní projekty pro MRR ITI</t>
  </si>
  <si>
    <t xml:space="preserve">
MŽP_57. výzva, SC 1.1,  průběžná na komplexní projekty pro PR ITI</t>
  </si>
  <si>
    <t>Výstavba a rekonstrukce obnovitelných zdrojů energie pro veřejné budovy
Výstavba a rekonstrukce obnovitelných zdrojů energie pro zajištění dodávek systémové energie ve veřejném sektoru</t>
  </si>
  <si>
    <t>ZMV - jednotkové náklady</t>
  </si>
  <si>
    <r>
      <t xml:space="preserve">Snížení energetické náročnosti veřejných budov a veřejné infrastruktury v kombinaci s:
</t>
    </r>
    <r>
      <rPr>
        <i/>
        <sz val="11"/>
        <color theme="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</si>
  <si>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Méně rozvinuté regiony**</t>
  </si>
  <si>
    <t>Přechodové regiony**</t>
  </si>
  <si>
    <t>Podpora přírodě blízkých opatření v krajině a sídlech - FS</t>
  </si>
  <si>
    <t>zavádění půdoochranných technologií</t>
  </si>
  <si>
    <t>zemědělští podnikatelé</t>
  </si>
  <si>
    <t>Kolová</t>
  </si>
  <si>
    <t>v závislosti na typu projektu
20 % - 40 %</t>
  </si>
  <si>
    <t>MŽP_73. výzva, SC 1.3, opatření 1.3.11, průběžná pro MRR</t>
  </si>
  <si>
    <t>tvorba nových a obnova stávajících přírodě blízkých vodních prvků v krajině včetně sídel; 
 Vegetační krajinné prvky (včetně skladebných prvků ÚSES)</t>
  </si>
  <si>
    <t>072</t>
  </si>
  <si>
    <t>MŽP_72. výzva, SC 1.6, opatření 1.6.8, průběžná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</si>
  <si>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</si>
  <si>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</si>
  <si>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</si>
  <si>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</si>
  <si>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</si>
  <si>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</si>
  <si>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</si>
  <si>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 xml:space="preserve">výzva se vztahuje na integrované projekty (ITI)
komplexní projekty - podpora revitalizace budov veřejného sektoru s cílem snížení konečné spotřeby energie a úspory primární energie z neobnovitelných zdrojů, podpory OZE a zlepšení kvality vnitřního prostředí budov.  </t>
  </si>
  <si>
    <t>výzva se vztahuje na integrované projekty (ITI)</t>
  </si>
  <si>
    <t>v rámci 1.3.1:  
• aktivita 1.3.1.4 Zakládání a obnova veřejné sídelní zeleně
výzva se vztahuje na integrované projekty (ITI)</t>
  </si>
  <si>
    <t>výzva se vztahuje na integrované projekty (ITI)
• aktivita 1.3.11.1 Tvorba nových a obnova stávajících přírodě blízkých vodních prvků v krajině včetně sídel - ERDF
•aktivita 1.3.11.2 Tvorba nových a obnova stávajících vegetačních prvků a struktur, včetně opatření proti vodní a větrné erozi - ERDF
• podaktivita 1.3.11.2.1 Vegetační krajinné prvky (včetně skladebných prvků ÚSES) - ERDF</t>
  </si>
  <si>
    <t>výzva se vztahuje na integrované projekty (ITI)
sběrné dvory, systémy pro separaci/oddělený sběr a svoz; třídicí a dotřiďovací linky; materiálové využití ostatních odpadů; bioplynové stanice</t>
  </si>
  <si>
    <t>zajištění efektivní administrace programu</t>
  </si>
  <si>
    <t xml:space="preserve">Změna spočívá v úpravě data pro vyhlášení výzvy ze dne 22.5.2024 na den 6.3.2024, data pro zahájení příjmu žádostí ze dne 5.6.2024 na den 20.3.2024 a data pro ukončení příjmu žádostí ze dne 13.12.2024 na den 15.11.2024. Ke změnám termínům dochází z důvodu aktuální připravenosti projektů. </t>
  </si>
  <si>
    <t>Rok 2024</t>
  </si>
  <si>
    <t>77, 78</t>
  </si>
  <si>
    <t>Výzva se vztahuje na integrované projekty v rámci komunitně vedeného místního rozvoje CLLD realizovaného prostřednictvím místních akčních skupin (MAS).
Jedná se o výzvu na tzv. komplexní projekty, kdy hlavní opatření 1.1.1 ze SC 1.1 je umožněno kombinovat s opatřeními 1.1.3, 1.1.4 a dále 1.2.1 ze SC 1.2.</t>
  </si>
  <si>
    <r>
      <t xml:space="preserve">Snížení energetické náročnosti veřejných budov a veřejné infrastruktury v kombinaci s:
</t>
    </r>
    <r>
      <rPr>
        <i/>
        <sz val="1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</si>
  <si>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Změna spočívá v přidání nových výzev do harmonogramu. Výzvy jsou do harmonogramu výzev zařazeny v kratším termínu, než je stanoveno v Metodickém pokynu Výzvy, hodnocení a výběru projektů v období 2021-2027. Výzvy jsou zařazeny do harmonogramu výzev dodatečně z důvodu potřeby začít co nejdříve implementovat nástroj CLLD v rámci OPŽP v návaznosti na nedávno vyhlášenou modifikaci výzvy Ministerstva pro místní rozvoj pro přijetí programových rámců CLLD. Harmonogram implementace CLLD byl dlouhodobě projednáván a odsouhlasen se zástupci Národní sítě MAS.  Texty výzev jsou prědmětem projednání v rámci 7. jednání Platformy pro přípravu výzev OPŽP 2021-2027 formou per rollam.</t>
  </si>
  <si>
    <r>
      <t xml:space="preserve">MŽP_77. výzva, SC 1.1, průběžná na komplexní projekty pro MRR </t>
    </r>
    <r>
      <rPr>
        <sz val="11"/>
        <color theme="1"/>
        <rFont val="Calibri"/>
        <family val="2"/>
        <charset val="238"/>
        <scheme val="minor"/>
      </rPr>
      <t>CLLD</t>
    </r>
  </si>
  <si>
    <r>
      <t xml:space="preserve">MŽP_78. výzva, SC 1.1, průběžná na komplexní projekty pro PR </t>
    </r>
    <r>
      <rPr>
        <sz val="11"/>
        <color theme="1"/>
        <rFont val="Calibri"/>
        <family val="2"/>
        <charset val="238"/>
        <scheme val="minor"/>
      </rPr>
      <t>CLLD</t>
    </r>
  </si>
  <si>
    <t>077</t>
  </si>
  <si>
    <t>078</t>
  </si>
  <si>
    <t xml:space="preserve">Výzva reflektuje revize aktivit v rámci opatření 1.3.6, které byly projednány a schváleny na Monitorovacím výboru OPŽP 2021-2027 formou per rollam, který se uskutečnil v květnu 2024.  </t>
  </si>
  <si>
    <t>080</t>
  </si>
  <si>
    <t>081</t>
  </si>
  <si>
    <t>1.1.5</t>
  </si>
  <si>
    <t>079</t>
  </si>
  <si>
    <t>MŽP_79. výzva, SC 1.5, opatření 1.5.3, průběžná</t>
  </si>
  <si>
    <t>1.5.3</t>
  </si>
  <si>
    <t>Budování infrastruktury potravinových bank</t>
  </si>
  <si>
    <t>Vybudování/rozšíření infrastruktury potravinových bank. Jedná se především o budování či rekonstrukci skladů potravin, o nákup svozové a manipulační techniky, o pořízení vybavení skladů potravin a pořízení zařízení pro zpracování potravin před jejich další distribucí.</t>
  </si>
  <si>
    <t xml:space="preserve">Projekty budování infrastruktury potravinových bank mohou předkládat pouze stávající potravinové banky, tedy organizace, které zdarma shromažďují darované potraviny, skladují a přidělují je humanitárním nebo charitativním organizacím, nebo instituce, které zdarma poskytují potravinovou pomoc lidem v hmotné nouzi a bez přístupu k základním potravinám. Subjekt musí být v době podání žádosti členem České federace potravinových bank (registrována na Ministerstvu vnitra ČR). 
Žádosti může předkládat také Česká federace potravinových bank. </t>
  </si>
  <si>
    <t>MŽP_80. výzva, SC 1.6, Opatření 1.6.2, průběžná</t>
  </si>
  <si>
    <t>1.6.2</t>
  </si>
  <si>
    <t>Zprůchodnění migračních překážek pro živočichy</t>
  </si>
  <si>
    <t xml:space="preserve">Zprůchodnění migračních překážek pro vodní živočichy a opatření k omezování jejich úmrtnosti  a zprůchodnění migračních překážek pro suchozemské živočichy a opatření k omezování jejich úmrtnost </t>
  </si>
  <si>
    <t>OP TAK</t>
  </si>
  <si>
    <t>v závislosti na dosaženém přínosu projektu 40 % - 80%</t>
  </si>
  <si>
    <t>Výstavba nových veřejných budov, které budou splňovat parametry pro pasivní nebo plusové budovy</t>
  </si>
  <si>
    <t>Výstavba budov v pasivním energetickém standardu, plusových (nulových) budov.</t>
  </si>
  <si>
    <t>4.2 Podpora energie z obnovitelných zdrojů v souladu se směrnicí (EU) 2018/2001, včetně kritérií udržitelnosti stanovených v uvedené směrnici</t>
  </si>
  <si>
    <t>1_23_018 Obnovitelné zdroje energie – malé vodní elektrárny – výzva I.</t>
  </si>
  <si>
    <t>70 % - 100%</t>
  </si>
  <si>
    <t>V případě podpory modernizace MVE je možné rovněž žádat o zprůchodnění migračních překážek pro živočichy.</t>
  </si>
  <si>
    <t>Změna spočívá v přidání nové výzvy do harmonogramu. Výzva je do harmonogramu výzev zařazena v kratším termínu, než je stanoveno v Metodickém pokynu Výzvy, hodnocení a výběru projektů v období 2021-2027. Výzva je zařazena do harmonogramu výzev dodatečně z důvodu co nejdřívější možnosti poskytnutí doplňkovosti k výzvě OP TAK na obnovitelné zdroje energie – malé vodní elektrárny. Text výzvy je prědmětem projednání v rámci 8. jednání Platformy pro přípravu výzev OPŽP 2021-2027 formou per rollam.</t>
  </si>
  <si>
    <t xml:space="preserve">ITI Pražská metropolitní oblast (vyjma území Hl. města Prahy) a ITI Jihlavská aglomerace </t>
  </si>
  <si>
    <t>MŽP_81. výzva, SC 1.1, opatření 1.1.5, průběžná ITI</t>
  </si>
  <si>
    <t xml:space="preserve">Změna spočívá ve zrušení výzvy v harmonogramu. Ke zrušení dochází z důvodu vyčerpání alokovaných prostředků pro opatření financované z ERDF 1.3.11 na přechodové regiony. Na tuto oblast podpory bude pro přechodové regiony vyhlášena samostatná výzva v rámci NPŽP. </t>
  </si>
  <si>
    <t>073</t>
  </si>
  <si>
    <t>082</t>
  </si>
  <si>
    <t>MŽP_82. Výzva, SC 1.3, opatření 1.3.1, kolová</t>
  </si>
  <si>
    <t>výzva vyhlášená v předešlých letech, která pokračuje do roku 2025, příp. dále</t>
  </si>
  <si>
    <t xml:space="preserve">MŽP_83. výzva, SC 1.3, opatření 1.3.1, průběžná </t>
  </si>
  <si>
    <t xml:space="preserve">v rámci 1.3.1:  
• Aktivita 1.3.1.3 Úprava lesních porostů směrem k přirozené struktuře a druhové skladbě za účelem posílení jejich stability
</t>
  </si>
  <si>
    <t xml:space="preserve">MŽP_84. výzva, SC 1.3, opatření 1.3.1, průběžná </t>
  </si>
  <si>
    <t>v rámci 1.3.1:
•	Aktivita 1.3.1.4 Zakládání a obnova veřejné sídelní zeleně</t>
  </si>
  <si>
    <t xml:space="preserve">85 % - 90 %
</t>
  </si>
  <si>
    <t>83***</t>
  </si>
  <si>
    <t>84***</t>
  </si>
  <si>
    <t xml:space="preserve">MŽP_85 výzva, SC 1.3, opatření 1.3.2, průběžná </t>
  </si>
  <si>
    <t>1.3.2</t>
  </si>
  <si>
    <t>Zpracování studií a plánů (studie systémů sídelní zeleně, územní studie krajiny, plán územního systému ekologické stability)</t>
  </si>
  <si>
    <t>v rámci 1.3.2:
•	plány ÚSES (mimo území CHKO a NP a jejich OP),
•	studie systému sídelní zeleně,
•	územní studie krajiny.</t>
  </si>
  <si>
    <t>Plány ÚSES
•	obce s rozšířenou působností
•	újezdní úřady
Studie systému sídelní zeleně
•	obce 
•	městské části hlavního města Prahy
Územní studie krajiny 
•	obce s rozšířenou působností</t>
  </si>
  <si>
    <t>Celá ČR mimo území zasažených těžbou uhlí v Karlovarském, Moravskoslezském a Ústeckém kraji</t>
  </si>
  <si>
    <t xml:space="preserve">MŽP_86. výzva, SC 1.3, opatření 1.3.4, průběžná </t>
  </si>
  <si>
    <t>1.3.4</t>
  </si>
  <si>
    <t>Realizace opatření ke zpomalení odtoku, pro vsak, retenci a akumulaci srážkové vody vč. jejího dalšího využití; realizace zelených střech; opatření na využití šedé vody; opatření pro řízenou dotaci podzemních vod</t>
  </si>
  <si>
    <t>85% s vyjímkami dle kap. D 3.4.3 PrŽaP (až 95 %)</t>
  </si>
  <si>
    <t xml:space="preserve">MŽP_87. výzva, SC 1.3, opatření 1.3.5, průběžná </t>
  </si>
  <si>
    <t>1.3.5</t>
  </si>
  <si>
    <t>Podpora preventivních opatření proti povodním a suchu, zejména budování, rozšíření, zkvalitnění a obnova monitorovacích, předpovědních, hlásných, výstražných a varovných systémů; zpracování digitálních povodňových plánů, zpracování analýzy odtokových poměrů</t>
  </si>
  <si>
    <t>•	budování a rozšíření varovných a výstražných systémů v rámci hlásné povodňové služby na lokální úrovni, 
•	pořízení nových varovných systémů, a to místo stávajících varovných systémů, které nevyhovují aktuálním požadavkům stanoveným Hasičským záchranným sborem ČR (upgrade varovných systémů),
•	tvorba digitálních povodňových plánů v území, kde dosud neexistují, nebo pro subjekty, které si dosud digitální povodňový plán nepořídily (např. obce, města, obce s rozšířenou působností, kraje),
•	tvorba aktivního harmonogramu činností povodňových komisí,
•	generel odtokových poměrů urbanizovaného povodí,
•	plán odvádění extrémních srážek v urbanizovaném území,
•	zpracování podkladů pro stanovení záplavových území (ZÚ),
•	zpracování podkladů pro vymezení území ohroženého zvláštní povodní pro vodní díla III. a IV. kategorie z hlediska technickobezpečnostního dohledu.</t>
  </si>
  <si>
    <t>•	obce
•	městské části hl. města Prahy
•	kraje
•	příspěvkové organizace zřízené OSS a ÚSC
•	organizační složky státu
•	státní podniky</t>
  </si>
  <si>
    <t xml:space="preserve">85 % - 50 %
</t>
  </si>
  <si>
    <t xml:space="preserve">MŽP_88. výzva, SC 1.3, opatření 1.3.5, průběžná </t>
  </si>
  <si>
    <t>•	budování a modernizace komplexního systému předpovědní služby zahrnující budování a modernizaci měřicích sítí, infrastruktury a nástrojů systémů včasné výstrahy na celostátní úrovni.</t>
  </si>
  <si>
    <t>•	příspěvkové organizace zřízené OSS 
•	státní podniky</t>
  </si>
  <si>
    <t xml:space="preserve">100 % - 85 %
</t>
  </si>
  <si>
    <t>88***</t>
  </si>
  <si>
    <t>87***</t>
  </si>
  <si>
    <t>86***</t>
  </si>
  <si>
    <t>85***</t>
  </si>
  <si>
    <t xml:space="preserve">MŽP_89. výzva, SC 1.3, opatření 1.3.8, průběžná </t>
  </si>
  <si>
    <t>1.3.8</t>
  </si>
  <si>
    <t>Obnova stability svahů, stabilizace a sanace extrémních svahových nestabilit vzniklých v důsledku přírodních jevů</t>
  </si>
  <si>
    <t>• stabilizování a sanace svahových nestabilit ohrožujících zdraví, majetek a bezpečnost, které jsou evidovány a kategorizovány v „Registru svahových nestabilit“,
• stabilizování a sanace skalních řícení ohrožujících zdraví, majetek a bezpečnost, která jsou evidována a kategorizována v „Registru svahových nestabilit“.</t>
  </si>
  <si>
    <t xml:space="preserve">80 %
</t>
  </si>
  <si>
    <t>89***</t>
  </si>
  <si>
    <t xml:space="preserve">MŽP_90. výzva, SC 1.6, opatření 1.6.1, průběžná </t>
  </si>
  <si>
    <t>1.6.1</t>
  </si>
  <si>
    <t>Podpora přírodních stanovišť a druhů a péče o nejcennější části přírody a krajiny</t>
  </si>
  <si>
    <t>Aktivita 1.6.1.1 Péče o přírodní stanoviště a druhy, opatření na podporu ohrožených druhů
•	Podaktivita 1.6.1.1.1 Péče o přírodní stanoviště a druhy, opatření na podporu ohrožených druhů
Aktivita 1.6.1.2 Péče o chráněná území (přírodní dědictví) 
Aktivita 1.6.1.3 Omezení šíření invazních nepůvodních a expanzivních druhů</t>
  </si>
  <si>
    <t>dle PrŽaP - s výjimkou správ národních parků a Správy jeskyní ČR a AOPK ČR</t>
  </si>
  <si>
    <t xml:space="preserve">Aktivita 1.6.1.1 - 90 % 
Aktivita 1.6.1.2 -  90 % 
Aktivita 1.6.1.3 - 80 - 85 % </t>
  </si>
  <si>
    <t xml:space="preserve">MŽP_91. výzva, SC 1.6, opatření 1.6.1, průběžná </t>
  </si>
  <si>
    <t>Aktivita 1.6.1.2 Péče o chráněná území (přírodní dědictví) 
Aktivita 1.6.1.5 Návštěvnická infrastruktura sloužící k usměrnění návštěvníků v chráněných územích a zvýšení povědomí o problematice ochrany přírody</t>
  </si>
  <si>
    <t>Rezortní organizace ochrany přírody MŽP (Agentura ochrany přírody a krajiny ČR, správy národních parků, Správa jeskyní ČR)</t>
  </si>
  <si>
    <t>NP, CHKO, NPR, NPP, PP, PR a lokality soustavy Natura 2000, včetně ochranného pásma</t>
  </si>
  <si>
    <t xml:space="preserve">MŽP_92. výzva, SC 1.6, opatření 1.6.1, průběžná </t>
  </si>
  <si>
    <t xml:space="preserve">Aktivita 1.6.1.1 Péče o přírodní stanoviště a druhy, opatření na podporu ohrožených druhů
•	Podaktivita 1.6.1.1.2 Předcházení, minimalizace a náprava škod způsobených vybranými zvláště chráněnými druhy živočichů </t>
  </si>
  <si>
    <t xml:space="preserve">•	subjekty činné v odvětví zemědělské prvovýroby bez ohledu na právní formu v případě financování v režimu Nařízení 1408/2013 – podpora de minimis
•	žadatelé dle kap. D.6.1.2 PrŽaP v případě financování mimo režim veřejné podpory </t>
  </si>
  <si>
    <t xml:space="preserve">MŽP_93. výzva, SC 1.6, opatření 1.6.1, průběžná 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</si>
  <si>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subjekty činné v odvětví zemědělské prvovýroby, které naplňují definici malého nebo středního podniku bez ohledu na právní formu</t>
    </r>
  </si>
  <si>
    <t>max. 100%</t>
  </si>
  <si>
    <t>90***</t>
  </si>
  <si>
    <t>91***</t>
  </si>
  <si>
    <t>92***</t>
  </si>
  <si>
    <t>93***</t>
  </si>
  <si>
    <t xml:space="preserve">MŽP_94. výzva, SC 1.6, opatření 1.6.3, průběžná </t>
  </si>
  <si>
    <t>1.6.3</t>
  </si>
  <si>
    <t>Modernizace a rozvoj záchranných stanic a záchranných center CITES pro ohrožené druhy živočichů</t>
  </si>
  <si>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Calibri"/>
        <family val="2"/>
        <charset val="238"/>
        <scheme val="minor"/>
      </rPr>
      <t>modernizace či rozšíření stávajícího záchranného centra CITES.</t>
    </r>
  </si>
  <si>
    <t>• 	subjekty, které mají povolení k provozování záchranného centra CITES ve smyslu § 29 zákona č. 100/2004 Sb., o obchodování s ohroženými druhy živočichů a rostlin</t>
  </si>
  <si>
    <t>94***</t>
  </si>
  <si>
    <t>MŽP_95. výzva, SC 1.6, opatření 1.6.5 průběžná</t>
  </si>
  <si>
    <t>1.6.5</t>
  </si>
  <si>
    <t>Pořízení a modernizace systémů pro posuzování a vyhodnocení úrovně znečištění ovzduší a souvisejících meteorologických aspektů a pořízení a modernizace systémů pro archivaci a zpracování údajů o znečišťování ovzduší</t>
  </si>
  <si>
    <t xml:space="preserve">•	Výstavba a obnova systémů sledování kvality ovzduší a souvisejících meteorologických aspektů.
•	Pořízení a aktualizace systémů určených pro hodnocení kvality ovzduší a posouzení dopadů opatření ke zlepšení kvality ovzduší.
•	Podpora obnovy a rozvoje systémů pro archivaci a zpracování údajů o zdrojích znečišťování ovzduší (emisních dat). </t>
  </si>
  <si>
    <t xml:space="preserve">
•	 Český hydrometeorologický ústav, příspěvková organizace</t>
  </si>
  <si>
    <t>95***</t>
  </si>
  <si>
    <t>*** V návaznosti na čl. 18 odst. 2 a odst. 5 Obecného nařízení, týkající se mid-term přezkumu a přidělení částky flexibility, může u uvedené výzvy dojít k posunu termínu jejího vyhlášení.</t>
  </si>
  <si>
    <t>096</t>
  </si>
  <si>
    <t>097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</si>
  <si>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2025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16.6.2025</t>
    </r>
  </si>
  <si>
    <t>MŽP_96. výzva, SC 1.1, opatření 1.1.2, průběžná pro MRR</t>
  </si>
  <si>
    <t>1.1.2</t>
  </si>
  <si>
    <t>Snížení energetické náročnosti/zvýšení účinnosti technologických procesů</t>
  </si>
  <si>
    <t>•	Snížení energetické náročnosti/zvýšení energetické účinnosti gastro provozů (např. školských, sociálních, či zdravotnických zařízení). 
•	Snížení energetické náročnosti/zvýšení energetické účinnosti provozu prádelen (např. sociálních, či zdravotnických zařízení).
•	Projekty na snížení energetické náročnosti/zvýšení energetické účinnosti u dalších technologických zařízení ve veřejných budovách a infrastruktuře.</t>
  </si>
  <si>
    <t>Vybrané méně rozvinuté regiony:
• Severovýchod – Pardubický, Liberecký a Královéhradecký kraj
• Střední Morava – Olomoucký a Zlínský kraj</t>
  </si>
  <si>
    <t xml:space="preserve">
OPST
</t>
  </si>
  <si>
    <t>MŽP_97. výzva, SC 1.1, opatření 1.1.2, průběžná pro PR</t>
  </si>
  <si>
    <t>max. 40 %</t>
  </si>
  <si>
    <t xml:space="preserve">max. 40 % </t>
  </si>
  <si>
    <t>98***</t>
  </si>
  <si>
    <t>MŽP_98. výzva, SC 1.6, opatření 1.6.6, průběžná</t>
  </si>
  <si>
    <t>1.6.6</t>
  </si>
  <si>
    <t>Pořízení a náhrada monitorovacích systémů pro kontinuální měření emisí znečišťujících látek včetně pořízení on-line systémů k jejich prezentaci</t>
  </si>
  <si>
    <t>max 85 %</t>
  </si>
  <si>
    <t>KVK, ULK, MSK</t>
  </si>
  <si>
    <t>94,95,96</t>
  </si>
  <si>
    <t>Podpora ucelených projektů vedoucích ke snížení konečné spotřeby energie a úspoře primární energie z neobnovitelných zdrojů na technologických zařízeních ve veřejných budovách a infrastruktuře pro uhelné regiony.</t>
  </si>
  <si>
    <t>Míra podpory dle PrŽaP21+/výzvy</t>
  </si>
  <si>
    <t xml:space="preserve">N/R
</t>
  </si>
  <si>
    <t>•	Pořízení monitorovacích systémů pro kontinuální měření emisí. 
•	Pořízení systémů pro on-line prezentaci výstupů z kontinuálního měření emisí.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</si>
</sst>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_-* #,##0\ _K_č_-;\-* #,##0\ _K_č_-;_-* &quot;-&quot;??\ _K_č_-;_-@_-"/>
    <numFmt numFmtId="166" formatCode="#,##0_ ;\-#,##0\ "/>
  </numFmts>
  <fonts count="44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Segoe UI"/>
      <family val="2"/>
      <charset val="238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1"/>
      <charset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7" fillId="0" borderId="0" applyFont="0" applyFill="0" applyBorder="0"/>
  </cellStyleXfs>
  <cellXfs count="349">
    <xf numFmtId="0" fontId="0" fillId="0" borderId="0" xfId="0"/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4" fillId="2" borderId="2" xfId="0" applyFont="1" applyFill="1" applyBorder="1" applyAlignment="1">
      <alignment horizontal="center" vertical="center" wrapText="1"/>
    </xf>
    <xf numFmtId="0" fontId="19" fillId="8" borderId="0" xfId="0" applyFont="1" applyFill="1"/>
    <xf numFmtId="0" fontId="19" fillId="0" borderId="0" xfId="0" applyFont="1"/>
    <xf numFmtId="0" fontId="20" fillId="9" borderId="19" xfId="0" applyFont="1" applyFill="1" applyBorder="1" applyAlignment="1">
      <alignment horizontal="center"/>
    </xf>
    <xf numFmtId="0" fontId="20" fillId="9" borderId="18" xfId="0" applyFont="1" applyFill="1" applyBorder="1" applyAlignment="1">
      <alignment horizontal="center"/>
    </xf>
    <xf numFmtId="0" fontId="19" fillId="8" borderId="0" xfId="0" applyFont="1" applyFill="1" applyAlignment="1">
      <alignment horizontal="center" vertical="center"/>
    </xf>
    <xf numFmtId="0" fontId="20" fillId="5" borderId="12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wrapText="1"/>
    </xf>
    <xf numFmtId="0" fontId="21" fillId="0" borderId="19" xfId="0" applyFont="1" applyBorder="1" applyAlignment="1">
      <alignment horizontal="left" vertical="center" wrapText="1"/>
    </xf>
    <xf numFmtId="49" fontId="20" fillId="0" borderId="17" xfId="0" applyNumberFormat="1" applyFont="1" applyBorder="1" applyAlignment="1">
      <alignment horizontal="center" vertical="center" wrapText="1"/>
    </xf>
    <xf numFmtId="0" fontId="18" fillId="0" borderId="0" xfId="0" applyFont="1"/>
    <xf numFmtId="0" fontId="21" fillId="0" borderId="0" xfId="0" applyFont="1" applyAlignment="1">
      <alignment vertical="center" wrapText="1"/>
    </xf>
    <xf numFmtId="49" fontId="20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49" fontId="23" fillId="0" borderId="26" xfId="0" applyNumberFormat="1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15" fillId="8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 vertical="center" wrapText="1"/>
    </xf>
    <xf numFmtId="49" fontId="21" fillId="13" borderId="12" xfId="0" applyNumberFormat="1" applyFont="1" applyFill="1" applyBorder="1" applyAlignment="1">
      <alignment horizontal="center" vertical="center" wrapText="1"/>
    </xf>
    <xf numFmtId="0" fontId="21" fillId="13" borderId="12" xfId="0" applyFont="1" applyFill="1" applyBorder="1" applyAlignment="1">
      <alignment vertical="center" wrapText="1"/>
    </xf>
    <xf numFmtId="14" fontId="21" fillId="13" borderId="12" xfId="0" applyNumberFormat="1" applyFont="1" applyFill="1" applyBorder="1" applyAlignment="1">
      <alignment horizontal="center" vertical="center" wrapText="1"/>
    </xf>
    <xf numFmtId="3" fontId="26" fillId="13" borderId="12" xfId="0" applyNumberFormat="1" applyFont="1" applyFill="1" applyBorder="1" applyAlignment="1">
      <alignment horizontal="center" vertical="center" wrapText="1"/>
    </xf>
    <xf numFmtId="3" fontId="21" fillId="13" borderId="12" xfId="0" applyNumberFormat="1" applyFont="1" applyFill="1" applyBorder="1" applyAlignment="1">
      <alignment horizontal="center" vertical="center" wrapText="1"/>
    </xf>
    <xf numFmtId="0" fontId="37" fillId="13" borderId="12" xfId="0" applyFont="1" applyFill="1" applyBorder="1" applyAlignment="1">
      <alignment horizontal="center" vertical="center"/>
    </xf>
    <xf numFmtId="3" fontId="39" fillId="13" borderId="9" xfId="0" applyNumberFormat="1" applyFont="1" applyFill="1" applyBorder="1" applyAlignment="1">
      <alignment horizontal="center" vertical="center" wrapText="1"/>
    </xf>
    <xf numFmtId="0" fontId="22" fillId="13" borderId="9" xfId="0" applyFont="1" applyFill="1" applyBorder="1" applyAlignment="1">
      <alignment horizontal="center" vertical="center"/>
    </xf>
    <xf numFmtId="0" fontId="22" fillId="13" borderId="10" xfId="0" applyFont="1" applyFill="1" applyBorder="1" applyAlignment="1">
      <alignment horizontal="center" vertical="center"/>
    </xf>
    <xf numFmtId="49" fontId="16" fillId="13" borderId="11" xfId="0" applyNumberFormat="1" applyFont="1" applyFill="1" applyBorder="1" applyAlignment="1">
      <alignment horizontal="center" vertical="center" wrapText="1"/>
    </xf>
    <xf numFmtId="0" fontId="16" fillId="13" borderId="12" xfId="0" applyFont="1" applyFill="1" applyBorder="1" applyAlignment="1">
      <alignment horizontal="center" vertical="center" wrapText="1"/>
    </xf>
    <xf numFmtId="49" fontId="16" fillId="13" borderId="14" xfId="0" applyNumberFormat="1" applyFont="1" applyFill="1" applyBorder="1" applyAlignment="1">
      <alignment horizontal="center" vertical="center" wrapText="1"/>
    </xf>
    <xf numFmtId="0" fontId="16" fillId="13" borderId="14" xfId="0" applyFont="1" applyFill="1" applyBorder="1" applyAlignment="1">
      <alignment vertical="center" wrapText="1"/>
    </xf>
    <xf numFmtId="0" fontId="16" fillId="13" borderId="12" xfId="0" applyFont="1" applyFill="1" applyBorder="1" applyAlignment="1">
      <alignment vertical="center" wrapText="1"/>
    </xf>
    <xf numFmtId="14" fontId="16" fillId="13" borderId="12" xfId="0" applyNumberFormat="1" applyFont="1" applyFill="1" applyBorder="1" applyAlignment="1">
      <alignment horizontal="center" vertical="center" wrapText="1"/>
    </xf>
    <xf numFmtId="9" fontId="16" fillId="13" borderId="12" xfId="0" applyNumberFormat="1" applyFont="1" applyFill="1" applyBorder="1" applyAlignment="1">
      <alignment horizontal="center" vertical="center" wrapText="1"/>
    </xf>
    <xf numFmtId="3" fontId="39" fillId="13" borderId="12" xfId="0" applyNumberFormat="1" applyFont="1" applyFill="1" applyBorder="1" applyAlignment="1">
      <alignment horizontal="center" vertical="center" wrapText="1"/>
    </xf>
    <xf numFmtId="3" fontId="16" fillId="13" borderId="12" xfId="0" applyNumberFormat="1" applyFont="1" applyFill="1" applyBorder="1" applyAlignment="1">
      <alignment horizontal="center" vertical="center" wrapText="1"/>
    </xf>
    <xf numFmtId="0" fontId="39" fillId="13" borderId="12" xfId="0" applyFont="1" applyFill="1" applyBorder="1" applyAlignment="1">
      <alignment horizontal="center" vertical="center"/>
    </xf>
    <xf numFmtId="0" fontId="22" fillId="13" borderId="14" xfId="0" applyFont="1" applyFill="1" applyBorder="1" applyAlignment="1">
      <alignment horizontal="center" vertical="center"/>
    </xf>
    <xf numFmtId="0" fontId="22" fillId="13" borderId="23" xfId="0" applyFont="1" applyFill="1" applyBorder="1" applyAlignment="1">
      <alignment horizontal="center" vertical="center"/>
    </xf>
    <xf numFmtId="49" fontId="16" fillId="13" borderId="35" xfId="0" applyNumberFormat="1" applyFont="1" applyFill="1" applyBorder="1" applyAlignment="1">
      <alignment horizontal="center" vertical="center" wrapText="1"/>
    </xf>
    <xf numFmtId="0" fontId="16" fillId="13" borderId="15" xfId="0" applyFont="1" applyFill="1" applyBorder="1" applyAlignment="1">
      <alignment horizontal="center" vertical="center" wrapText="1"/>
    </xf>
    <xf numFmtId="49" fontId="16" fillId="13" borderId="15" xfId="0" applyNumberFormat="1" applyFont="1" applyFill="1" applyBorder="1" applyAlignment="1">
      <alignment horizontal="center" vertical="center" wrapText="1"/>
    </xf>
    <xf numFmtId="0" fontId="16" fillId="13" borderId="15" xfId="0" applyFont="1" applyFill="1" applyBorder="1" applyAlignment="1">
      <alignment vertical="center" wrapText="1"/>
    </xf>
    <xf numFmtId="14" fontId="16" fillId="13" borderId="15" xfId="0" applyNumberFormat="1" applyFont="1" applyFill="1" applyBorder="1" applyAlignment="1">
      <alignment horizontal="center" vertical="center" wrapText="1"/>
    </xf>
    <xf numFmtId="9" fontId="16" fillId="13" borderId="15" xfId="0" applyNumberFormat="1" applyFont="1" applyFill="1" applyBorder="1" applyAlignment="1">
      <alignment horizontal="center" vertical="center" wrapText="1"/>
    </xf>
    <xf numFmtId="3" fontId="39" fillId="13" borderId="15" xfId="0" applyNumberFormat="1" applyFont="1" applyFill="1" applyBorder="1" applyAlignment="1">
      <alignment horizontal="center" vertical="center" wrapText="1"/>
    </xf>
    <xf numFmtId="3" fontId="16" fillId="13" borderId="15" xfId="0" applyNumberFormat="1" applyFont="1" applyFill="1" applyBorder="1" applyAlignment="1">
      <alignment horizontal="center" vertical="center" wrapText="1"/>
    </xf>
    <xf numFmtId="0" fontId="39" fillId="13" borderId="15" xfId="0" applyFont="1" applyFill="1" applyBorder="1" applyAlignment="1">
      <alignment horizontal="center" vertical="center"/>
    </xf>
    <xf numFmtId="0" fontId="22" fillId="13" borderId="15" xfId="0" applyFont="1" applyFill="1" applyBorder="1" applyAlignment="1">
      <alignment horizontal="center" vertical="center"/>
    </xf>
    <xf numFmtId="0" fontId="22" fillId="13" borderId="16" xfId="0" applyFont="1" applyFill="1" applyBorder="1" applyAlignment="1">
      <alignment horizontal="center" vertical="center"/>
    </xf>
    <xf numFmtId="49" fontId="16" fillId="13" borderId="29" xfId="0" applyNumberFormat="1" applyFont="1" applyFill="1" applyBorder="1" applyAlignment="1">
      <alignment horizontal="center" vertical="center" wrapText="1"/>
    </xf>
    <xf numFmtId="49" fontId="16" fillId="13" borderId="12" xfId="0" applyNumberFormat="1" applyFont="1" applyFill="1" applyBorder="1" applyAlignment="1">
      <alignment horizontal="center" vertical="center" wrapText="1"/>
    </xf>
    <xf numFmtId="9" fontId="16" fillId="13" borderId="22" xfId="0" applyNumberFormat="1" applyFont="1" applyFill="1" applyBorder="1" applyAlignment="1">
      <alignment horizontal="center" vertical="center" wrapText="1"/>
    </xf>
    <xf numFmtId="49" fontId="21" fillId="13" borderId="11" xfId="0" applyNumberFormat="1" applyFont="1" applyFill="1" applyBorder="1" applyAlignment="1">
      <alignment horizontal="center" vertical="center" wrapText="1"/>
    </xf>
    <xf numFmtId="49" fontId="21" fillId="13" borderId="12" xfId="0" applyNumberFormat="1" applyFont="1" applyFill="1" applyBorder="1" applyAlignment="1">
      <alignment horizontal="left" vertical="center" wrapText="1"/>
    </xf>
    <xf numFmtId="9" fontId="21" fillId="13" borderId="12" xfId="0" applyNumberFormat="1" applyFont="1" applyFill="1" applyBorder="1" applyAlignment="1">
      <alignment horizontal="center" vertical="center" wrapText="1"/>
    </xf>
    <xf numFmtId="0" fontId="37" fillId="13" borderId="23" xfId="0" applyFont="1" applyFill="1" applyBorder="1" applyAlignment="1">
      <alignment horizontal="center" vertical="center"/>
    </xf>
    <xf numFmtId="3" fontId="26" fillId="8" borderId="13" xfId="0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49" fontId="21" fillId="13" borderId="25" xfId="0" applyNumberFormat="1" applyFont="1" applyFill="1" applyBorder="1" applyAlignment="1">
      <alignment horizontal="center" vertical="center" wrapText="1"/>
    </xf>
    <xf numFmtId="0" fontId="29" fillId="13" borderId="15" xfId="0" applyFont="1" applyFill="1" applyBorder="1" applyAlignment="1">
      <alignment vertical="center" wrapText="1"/>
    </xf>
    <xf numFmtId="0" fontId="21" fillId="13" borderId="15" xfId="0" applyFont="1" applyFill="1" applyBorder="1" applyAlignment="1">
      <alignment horizontal="center" vertical="center" wrapText="1"/>
    </xf>
    <xf numFmtId="0" fontId="21" fillId="13" borderId="15" xfId="0" applyFont="1" applyFill="1" applyBorder="1" applyAlignment="1">
      <alignment vertical="center" wrapText="1"/>
    </xf>
    <xf numFmtId="14" fontId="21" fillId="13" borderId="15" xfId="0" applyNumberFormat="1" applyFont="1" applyFill="1" applyBorder="1" applyAlignment="1">
      <alignment horizontal="center" vertical="center" wrapText="1"/>
    </xf>
    <xf numFmtId="9" fontId="21" fillId="13" borderId="15" xfId="0" applyNumberFormat="1" applyFont="1" applyFill="1" applyBorder="1" applyAlignment="1">
      <alignment horizontal="center" vertical="center" wrapText="1"/>
    </xf>
    <xf numFmtId="165" fontId="21" fillId="13" borderId="15" xfId="1" applyNumberFormat="1" applyFont="1" applyFill="1" applyBorder="1" applyAlignment="1">
      <alignment horizontal="center" vertical="center" wrapText="1"/>
    </xf>
    <xf numFmtId="166" fontId="21" fillId="13" borderId="15" xfId="1" applyNumberFormat="1" applyFont="1" applyFill="1" applyBorder="1" applyAlignment="1">
      <alignment horizontal="center" vertical="center" wrapText="1"/>
    </xf>
    <xf numFmtId="3" fontId="26" fillId="13" borderId="15" xfId="0" applyNumberFormat="1" applyFont="1" applyFill="1" applyBorder="1" applyAlignment="1">
      <alignment horizontal="center" vertical="center" wrapText="1"/>
    </xf>
    <xf numFmtId="0" fontId="26" fillId="13" borderId="15" xfId="0" applyFont="1" applyFill="1" applyBorder="1" applyAlignment="1">
      <alignment horizontal="center" vertical="center"/>
    </xf>
    <xf numFmtId="0" fontId="37" fillId="13" borderId="15" xfId="0" applyFont="1" applyFill="1" applyBorder="1" applyAlignment="1">
      <alignment horizontal="center" vertical="center"/>
    </xf>
    <xf numFmtId="0" fontId="37" fillId="13" borderId="16" xfId="0" applyFont="1" applyFill="1" applyBorder="1" applyAlignment="1">
      <alignment horizontal="center" vertical="center"/>
    </xf>
    <xf numFmtId="0" fontId="0" fillId="13" borderId="0" xfId="0" applyFill="1" applyAlignment="1">
      <alignment wrapText="1"/>
    </xf>
    <xf numFmtId="49" fontId="21" fillId="8" borderId="32" xfId="0" applyNumberFormat="1" applyFont="1" applyFill="1" applyBorder="1" applyAlignment="1">
      <alignment horizontal="center" vertical="center" wrapText="1"/>
    </xf>
    <xf numFmtId="49" fontId="21" fillId="8" borderId="13" xfId="0" applyNumberFormat="1" applyFont="1" applyFill="1" applyBorder="1" applyAlignment="1">
      <alignment horizontal="left" vertical="center" wrapText="1"/>
    </xf>
    <xf numFmtId="49" fontId="21" fillId="8" borderId="13" xfId="0" applyNumberFormat="1" applyFont="1" applyFill="1" applyBorder="1" applyAlignment="1">
      <alignment horizontal="center" vertical="center" wrapText="1"/>
    </xf>
    <xf numFmtId="0" fontId="21" fillId="8" borderId="13" xfId="0" applyFont="1" applyFill="1" applyBorder="1" applyAlignment="1">
      <alignment horizontal="left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21" fillId="8" borderId="13" xfId="0" applyFont="1" applyFill="1" applyBorder="1" applyAlignment="1">
      <alignment horizontal="center" vertical="center" wrapText="1"/>
    </xf>
    <xf numFmtId="9" fontId="21" fillId="8" borderId="13" xfId="0" applyNumberFormat="1" applyFont="1" applyFill="1" applyBorder="1" applyAlignment="1">
      <alignment horizontal="center" vertical="center" wrapText="1"/>
    </xf>
    <xf numFmtId="0" fontId="39" fillId="8" borderId="13" xfId="0" applyFont="1" applyFill="1" applyBorder="1" applyAlignment="1">
      <alignment horizontal="center" vertical="center"/>
    </xf>
    <xf numFmtId="0" fontId="21" fillId="0" borderId="19" xfId="0" applyFont="1" applyBorder="1" applyAlignment="1">
      <alignment vertical="center" wrapText="1"/>
    </xf>
    <xf numFmtId="0" fontId="13" fillId="13" borderId="12" xfId="0" applyFont="1" applyFill="1" applyBorder="1" applyAlignment="1">
      <alignment vertical="center" wrapText="1"/>
    </xf>
    <xf numFmtId="0" fontId="13" fillId="13" borderId="15" xfId="0" applyFont="1" applyFill="1" applyBorder="1" applyAlignment="1">
      <alignment vertical="center" wrapText="1"/>
    </xf>
    <xf numFmtId="0" fontId="21" fillId="13" borderId="12" xfId="0" applyFont="1" applyFill="1" applyBorder="1" applyAlignment="1">
      <alignment wrapText="1"/>
    </xf>
    <xf numFmtId="14" fontId="19" fillId="8" borderId="19" xfId="0" applyNumberFormat="1" applyFont="1" applyFill="1" applyBorder="1" applyAlignment="1">
      <alignment horizontal="center" vertical="center"/>
    </xf>
    <xf numFmtId="14" fontId="19" fillId="8" borderId="26" xfId="0" applyNumberFormat="1" applyFont="1" applyFill="1" applyBorder="1" applyAlignment="1">
      <alignment horizontal="center" vertical="center"/>
    </xf>
    <xf numFmtId="0" fontId="19" fillId="8" borderId="26" xfId="0" applyFont="1" applyFill="1" applyBorder="1" applyAlignment="1">
      <alignment horizontal="center" vertical="center"/>
    </xf>
    <xf numFmtId="49" fontId="12" fillId="8" borderId="26" xfId="0" applyNumberFormat="1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wrapText="1"/>
    </xf>
    <xf numFmtId="0" fontId="10" fillId="8" borderId="19" xfId="0" applyFont="1" applyFill="1" applyBorder="1" applyAlignment="1">
      <alignment horizontal="center" vertical="center"/>
    </xf>
    <xf numFmtId="49" fontId="10" fillId="8" borderId="19" xfId="0" applyNumberFormat="1" applyFont="1" applyFill="1" applyBorder="1" applyAlignment="1">
      <alignment horizontal="center" vertical="center"/>
    </xf>
    <xf numFmtId="0" fontId="10" fillId="13" borderId="12" xfId="0" applyFont="1" applyFill="1" applyBorder="1" applyAlignment="1">
      <alignment vertical="center" wrapText="1"/>
    </xf>
    <xf numFmtId="14" fontId="21" fillId="8" borderId="13" xfId="0" applyNumberFormat="1" applyFont="1" applyFill="1" applyBorder="1" applyAlignment="1">
      <alignment horizontal="center" vertical="center" wrapText="1"/>
    </xf>
    <xf numFmtId="0" fontId="9" fillId="8" borderId="18" xfId="0" applyFont="1" applyFill="1" applyBorder="1"/>
    <xf numFmtId="0" fontId="21" fillId="8" borderId="13" xfId="0" applyFont="1" applyFill="1" applyBorder="1" applyAlignment="1">
      <alignment horizontal="center" vertical="center"/>
    </xf>
    <xf numFmtId="49" fontId="16" fillId="13" borderId="37" xfId="0" applyNumberFormat="1" applyFont="1" applyFill="1" applyBorder="1" applyAlignment="1">
      <alignment horizontal="center" vertical="center" wrapText="1"/>
    </xf>
    <xf numFmtId="0" fontId="16" fillId="13" borderId="21" xfId="0" applyFont="1" applyFill="1" applyBorder="1" applyAlignment="1">
      <alignment horizontal="center" vertical="center" wrapText="1"/>
    </xf>
    <xf numFmtId="49" fontId="16" fillId="13" borderId="21" xfId="0" applyNumberFormat="1" applyFont="1" applyFill="1" applyBorder="1" applyAlignment="1">
      <alignment horizontal="center" vertical="center" wrapText="1"/>
    </xf>
    <xf numFmtId="0" fontId="16" fillId="13" borderId="21" xfId="0" applyFont="1" applyFill="1" applyBorder="1" applyAlignment="1">
      <alignment vertical="center" wrapText="1"/>
    </xf>
    <xf numFmtId="0" fontId="13" fillId="13" borderId="21" xfId="0" applyFont="1" applyFill="1" applyBorder="1" applyAlignment="1">
      <alignment vertical="center" wrapText="1"/>
    </xf>
    <xf numFmtId="14" fontId="16" fillId="13" borderId="21" xfId="0" applyNumberFormat="1" applyFont="1" applyFill="1" applyBorder="1" applyAlignment="1">
      <alignment horizontal="center" vertical="center" wrapText="1"/>
    </xf>
    <xf numFmtId="9" fontId="16" fillId="13" borderId="21" xfId="0" applyNumberFormat="1" applyFont="1" applyFill="1" applyBorder="1" applyAlignment="1">
      <alignment horizontal="center" vertical="center" wrapText="1"/>
    </xf>
    <xf numFmtId="3" fontId="39" fillId="13" borderId="21" xfId="0" applyNumberFormat="1" applyFont="1" applyFill="1" applyBorder="1" applyAlignment="1">
      <alignment horizontal="center" vertical="center" wrapText="1"/>
    </xf>
    <xf numFmtId="3" fontId="16" fillId="13" borderId="21" xfId="0" applyNumberFormat="1" applyFont="1" applyFill="1" applyBorder="1" applyAlignment="1">
      <alignment horizontal="center" vertical="center" wrapText="1"/>
    </xf>
    <xf numFmtId="0" fontId="39" fillId="13" borderId="21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49" fontId="8" fillId="8" borderId="19" xfId="0" applyNumberFormat="1" applyFont="1" applyFill="1" applyBorder="1" applyAlignment="1">
      <alignment horizontal="center" vertical="center"/>
    </xf>
    <xf numFmtId="14" fontId="9" fillId="8" borderId="38" xfId="0" applyNumberFormat="1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49" fontId="9" fillId="8" borderId="26" xfId="0" applyNumberFormat="1" applyFont="1" applyFill="1" applyBorder="1" applyAlignment="1">
      <alignment horizontal="center" vertical="center"/>
    </xf>
    <xf numFmtId="0" fontId="19" fillId="8" borderId="19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wrapText="1"/>
    </xf>
    <xf numFmtId="0" fontId="19" fillId="8" borderId="17" xfId="0" applyFont="1" applyFill="1" applyBorder="1" applyAlignment="1">
      <alignment horizontal="center" vertical="center"/>
    </xf>
    <xf numFmtId="49" fontId="9" fillId="8" borderId="19" xfId="0" applyNumberFormat="1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wrapText="1"/>
    </xf>
    <xf numFmtId="0" fontId="6" fillId="8" borderId="19" xfId="0" applyFont="1" applyFill="1" applyBorder="1" applyAlignment="1">
      <alignment wrapText="1"/>
    </xf>
    <xf numFmtId="0" fontId="21" fillId="8" borderId="13" xfId="0" applyFont="1" applyFill="1" applyBorder="1" applyAlignment="1">
      <alignment vertical="center" wrapText="1"/>
    </xf>
    <xf numFmtId="3" fontId="21" fillId="8" borderId="13" xfId="0" applyNumberFormat="1" applyFont="1" applyFill="1" applyBorder="1" applyAlignment="1">
      <alignment horizontal="center" vertical="center" wrapText="1"/>
    </xf>
    <xf numFmtId="0" fontId="26" fillId="8" borderId="13" xfId="0" applyFont="1" applyFill="1" applyBorder="1" applyAlignment="1">
      <alignment horizontal="center" vertical="center"/>
    </xf>
    <xf numFmtId="0" fontId="21" fillId="8" borderId="24" xfId="0" applyFont="1" applyFill="1" applyBorder="1" applyAlignment="1">
      <alignment horizontal="center" vertical="center"/>
    </xf>
    <xf numFmtId="0" fontId="5" fillId="0" borderId="0" xfId="0" applyFont="1"/>
    <xf numFmtId="49" fontId="21" fillId="13" borderId="34" xfId="0" applyNumberFormat="1" applyFont="1" applyFill="1" applyBorder="1" applyAlignment="1">
      <alignment horizontal="center" vertical="center" wrapText="1"/>
    </xf>
    <xf numFmtId="49" fontId="21" fillId="13" borderId="22" xfId="0" applyNumberFormat="1" applyFont="1" applyFill="1" applyBorder="1" applyAlignment="1">
      <alignment horizontal="left" vertical="center" wrapText="1"/>
    </xf>
    <xf numFmtId="49" fontId="21" fillId="13" borderId="22" xfId="0" applyNumberFormat="1" applyFont="1" applyFill="1" applyBorder="1" applyAlignment="1">
      <alignment horizontal="center" vertical="center" wrapText="1"/>
    </xf>
    <xf numFmtId="0" fontId="21" fillId="13" borderId="22" xfId="0" applyFont="1" applyFill="1" applyBorder="1" applyAlignment="1">
      <alignment horizontal="left" vertical="center" wrapText="1"/>
    </xf>
    <xf numFmtId="0" fontId="14" fillId="13" borderId="22" xfId="0" applyFont="1" applyFill="1" applyBorder="1" applyAlignment="1">
      <alignment horizontal="center" vertical="center" wrapText="1"/>
    </xf>
    <xf numFmtId="14" fontId="21" fillId="13" borderId="22" xfId="0" applyNumberFormat="1" applyFont="1" applyFill="1" applyBorder="1" applyAlignment="1">
      <alignment horizontal="center" vertical="center" wrapText="1"/>
    </xf>
    <xf numFmtId="3" fontId="14" fillId="13" borderId="22" xfId="0" applyNumberFormat="1" applyFont="1" applyFill="1" applyBorder="1" applyAlignment="1">
      <alignment horizontal="center" vertical="center" wrapText="1"/>
    </xf>
    <xf numFmtId="3" fontId="39" fillId="13" borderId="22" xfId="0" applyNumberFormat="1" applyFont="1" applyFill="1" applyBorder="1" applyAlignment="1">
      <alignment horizontal="center" vertical="center" wrapText="1"/>
    </xf>
    <xf numFmtId="0" fontId="39" fillId="13" borderId="22" xfId="0" applyFont="1" applyFill="1" applyBorder="1" applyAlignment="1">
      <alignment horizontal="center" vertical="center"/>
    </xf>
    <xf numFmtId="0" fontId="14" fillId="13" borderId="31" xfId="0" applyFont="1" applyFill="1" applyBorder="1" applyAlignment="1">
      <alignment horizontal="center" vertical="center" wrapText="1"/>
    </xf>
    <xf numFmtId="0" fontId="21" fillId="13" borderId="22" xfId="0" applyFont="1" applyFill="1" applyBorder="1" applyAlignment="1">
      <alignment horizontal="center" vertical="center" wrapText="1"/>
    </xf>
    <xf numFmtId="9" fontId="21" fillId="13" borderId="22" xfId="0" applyNumberFormat="1" applyFont="1" applyFill="1" applyBorder="1" applyAlignment="1">
      <alignment horizontal="center" vertical="center" wrapText="1"/>
    </xf>
    <xf numFmtId="3" fontId="21" fillId="13" borderId="22" xfId="0" applyNumberFormat="1" applyFont="1" applyFill="1" applyBorder="1" applyAlignment="1">
      <alignment horizontal="center" vertical="center" wrapText="1"/>
    </xf>
    <xf numFmtId="3" fontId="26" fillId="13" borderId="22" xfId="0" applyNumberFormat="1" applyFont="1" applyFill="1" applyBorder="1" applyAlignment="1">
      <alignment horizontal="center" vertical="center" wrapText="1"/>
    </xf>
    <xf numFmtId="0" fontId="26" fillId="13" borderId="22" xfId="0" applyFont="1" applyFill="1" applyBorder="1" applyAlignment="1">
      <alignment horizontal="center" vertical="center"/>
    </xf>
    <xf numFmtId="0" fontId="21" fillId="13" borderId="31" xfId="0" applyFont="1" applyFill="1" applyBorder="1" applyAlignment="1">
      <alignment horizontal="center" vertical="center" wrapText="1"/>
    </xf>
    <xf numFmtId="49" fontId="14" fillId="13" borderId="12" xfId="0" applyNumberFormat="1" applyFont="1" applyFill="1" applyBorder="1" applyAlignment="1">
      <alignment horizontal="center" vertical="center" wrapText="1"/>
    </xf>
    <xf numFmtId="0" fontId="26" fillId="13" borderId="12" xfId="0" applyFont="1" applyFill="1" applyBorder="1" applyAlignment="1">
      <alignment horizontal="center" vertical="center"/>
    </xf>
    <xf numFmtId="0" fontId="14" fillId="13" borderId="12" xfId="0" applyFont="1" applyFill="1" applyBorder="1" applyAlignment="1">
      <alignment horizontal="center" vertical="center" wrapText="1"/>
    </xf>
    <xf numFmtId="0" fontId="14" fillId="13" borderId="23" xfId="0" applyFont="1" applyFill="1" applyBorder="1" applyAlignment="1">
      <alignment horizontal="center" vertical="center" wrapText="1"/>
    </xf>
    <xf numFmtId="49" fontId="21" fillId="13" borderId="6" xfId="0" applyNumberFormat="1" applyFont="1" applyFill="1" applyBorder="1" applyAlignment="1">
      <alignment horizontal="center" vertical="center" wrapText="1"/>
    </xf>
    <xf numFmtId="0" fontId="21" fillId="13" borderId="9" xfId="0" applyFont="1" applyFill="1" applyBorder="1" applyAlignment="1">
      <alignment vertical="center" wrapText="1"/>
    </xf>
    <xf numFmtId="49" fontId="21" fillId="13" borderId="9" xfId="0" applyNumberFormat="1" applyFont="1" applyFill="1" applyBorder="1" applyAlignment="1">
      <alignment horizontal="center" vertical="center" wrapText="1"/>
    </xf>
    <xf numFmtId="0" fontId="21" fillId="13" borderId="9" xfId="0" applyFont="1" applyFill="1" applyBorder="1" applyAlignment="1">
      <alignment horizontal="center" vertical="center" wrapText="1"/>
    </xf>
    <xf numFmtId="14" fontId="21" fillId="13" borderId="9" xfId="0" applyNumberFormat="1" applyFont="1" applyFill="1" applyBorder="1" applyAlignment="1">
      <alignment horizontal="center" vertical="center" wrapText="1"/>
    </xf>
    <xf numFmtId="3" fontId="26" fillId="13" borderId="9" xfId="0" applyNumberFormat="1" applyFont="1" applyFill="1" applyBorder="1" applyAlignment="1">
      <alignment horizontal="center" vertical="center" wrapText="1"/>
    </xf>
    <xf numFmtId="3" fontId="21" fillId="13" borderId="9" xfId="0" applyNumberFormat="1" applyFont="1" applyFill="1" applyBorder="1" applyAlignment="1">
      <alignment horizontal="center" vertical="center" wrapText="1"/>
    </xf>
    <xf numFmtId="0" fontId="26" fillId="13" borderId="9" xfId="0" applyFont="1" applyFill="1" applyBorder="1" applyAlignment="1">
      <alignment horizontal="center" vertical="center"/>
    </xf>
    <xf numFmtId="0" fontId="37" fillId="13" borderId="9" xfId="0" applyFont="1" applyFill="1" applyBorder="1" applyAlignment="1">
      <alignment horizontal="center" vertical="center"/>
    </xf>
    <xf numFmtId="0" fontId="37" fillId="13" borderId="10" xfId="0" applyFont="1" applyFill="1" applyBorder="1" applyAlignment="1">
      <alignment horizontal="center" vertical="center"/>
    </xf>
    <xf numFmtId="49" fontId="16" fillId="13" borderId="32" xfId="0" applyNumberFormat="1" applyFont="1" applyFill="1" applyBorder="1" applyAlignment="1">
      <alignment horizontal="center" vertical="center" wrapText="1"/>
    </xf>
    <xf numFmtId="0" fontId="16" fillId="13" borderId="13" xfId="0" applyFont="1" applyFill="1" applyBorder="1" applyAlignment="1">
      <alignment vertical="center" wrapText="1"/>
    </xf>
    <xf numFmtId="49" fontId="16" fillId="13" borderId="13" xfId="0" applyNumberFormat="1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vertical="center" wrapText="1"/>
    </xf>
    <xf numFmtId="0" fontId="16" fillId="13" borderId="13" xfId="0" applyFont="1" applyFill="1" applyBorder="1" applyAlignment="1">
      <alignment horizontal="center" vertical="center" wrapText="1"/>
    </xf>
    <xf numFmtId="14" fontId="16" fillId="13" borderId="13" xfId="0" applyNumberFormat="1" applyFont="1" applyFill="1" applyBorder="1" applyAlignment="1">
      <alignment horizontal="center" vertical="center" wrapText="1"/>
    </xf>
    <xf numFmtId="9" fontId="16" fillId="13" borderId="13" xfId="0" applyNumberFormat="1" applyFont="1" applyFill="1" applyBorder="1" applyAlignment="1">
      <alignment horizontal="center" vertical="center" wrapText="1"/>
    </xf>
    <xf numFmtId="3" fontId="16" fillId="13" borderId="13" xfId="0" applyNumberFormat="1" applyFont="1" applyFill="1" applyBorder="1" applyAlignment="1">
      <alignment horizontal="center" vertical="center" wrapText="1"/>
    </xf>
    <xf numFmtId="3" fontId="39" fillId="13" borderId="13" xfId="0" applyNumberFormat="1" applyFont="1" applyFill="1" applyBorder="1" applyAlignment="1">
      <alignment horizontal="center" vertical="center" wrapText="1"/>
    </xf>
    <xf numFmtId="0" fontId="39" fillId="13" borderId="13" xfId="0" applyFont="1" applyFill="1" applyBorder="1" applyAlignment="1">
      <alignment horizontal="center" vertical="center"/>
    </xf>
    <xf numFmtId="0" fontId="22" fillId="13" borderId="13" xfId="0" applyFont="1" applyFill="1" applyBorder="1" applyAlignment="1">
      <alignment horizontal="center" vertical="center"/>
    </xf>
    <xf numFmtId="0" fontId="22" fillId="13" borderId="24" xfId="0" applyFont="1" applyFill="1" applyBorder="1" applyAlignment="1">
      <alignment horizontal="center" vertical="center"/>
    </xf>
    <xf numFmtId="14" fontId="21" fillId="8" borderId="14" xfId="0" applyNumberFormat="1" applyFont="1" applyFill="1" applyBorder="1" applyAlignment="1">
      <alignment horizontal="center" vertical="center" wrapText="1"/>
    </xf>
    <xf numFmtId="14" fontId="21" fillId="8" borderId="12" xfId="0" applyNumberFormat="1" applyFont="1" applyFill="1" applyBorder="1" applyAlignment="1">
      <alignment horizontal="center" vertical="center" wrapText="1"/>
    </xf>
    <xf numFmtId="14" fontId="4" fillId="13" borderId="39" xfId="0" applyNumberFormat="1" applyFont="1" applyFill="1" applyBorder="1" applyAlignment="1">
      <alignment horizontal="center" vertical="center" wrapText="1"/>
    </xf>
    <xf numFmtId="14" fontId="4" fillId="13" borderId="9" xfId="0" applyNumberFormat="1" applyFont="1" applyFill="1" applyBorder="1" applyAlignment="1">
      <alignment horizontal="center" vertical="center" wrapText="1"/>
    </xf>
    <xf numFmtId="14" fontId="4" fillId="13" borderId="15" xfId="0" applyNumberFormat="1" applyFont="1" applyFill="1" applyBorder="1" applyAlignment="1">
      <alignment horizontal="center" vertical="center" wrapText="1"/>
    </xf>
    <xf numFmtId="14" fontId="4" fillId="13" borderId="22" xfId="0" applyNumberFormat="1" applyFont="1" applyFill="1" applyBorder="1" applyAlignment="1">
      <alignment horizontal="center" vertical="center" wrapText="1"/>
    </xf>
    <xf numFmtId="14" fontId="4" fillId="13" borderId="13" xfId="0" applyNumberFormat="1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vertical="center" wrapText="1"/>
    </xf>
    <xf numFmtId="49" fontId="21" fillId="8" borderId="12" xfId="0" applyNumberFormat="1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/>
    </xf>
    <xf numFmtId="49" fontId="3" fillId="8" borderId="29" xfId="0" applyNumberFormat="1" applyFont="1" applyFill="1" applyBorder="1" applyAlignment="1">
      <alignment horizontal="center" vertical="center" wrapText="1"/>
    </xf>
    <xf numFmtId="3" fontId="39" fillId="8" borderId="9" xfId="0" applyNumberFormat="1" applyFont="1" applyFill="1" applyBorder="1" applyAlignment="1">
      <alignment horizontal="center" vertical="center" wrapText="1"/>
    </xf>
    <xf numFmtId="0" fontId="39" fillId="8" borderId="12" xfId="0" applyFont="1" applyFill="1" applyBorder="1" applyAlignment="1">
      <alignment horizontal="center" vertical="center"/>
    </xf>
    <xf numFmtId="0" fontId="22" fillId="8" borderId="9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49" fontId="21" fillId="8" borderId="11" xfId="0" applyNumberFormat="1" applyFont="1" applyFill="1" applyBorder="1" applyAlignment="1">
      <alignment horizontal="center" vertical="center" wrapText="1"/>
    </xf>
    <xf numFmtId="9" fontId="21" fillId="8" borderId="12" xfId="0" applyNumberFormat="1" applyFont="1" applyFill="1" applyBorder="1" applyAlignment="1">
      <alignment horizontal="center" vertical="center" wrapText="1"/>
    </xf>
    <xf numFmtId="3" fontId="26" fillId="8" borderId="12" xfId="0" applyNumberFormat="1" applyFont="1" applyFill="1" applyBorder="1" applyAlignment="1">
      <alignment horizontal="center" vertical="center" wrapText="1"/>
    </xf>
    <xf numFmtId="0" fontId="21" fillId="8" borderId="23" xfId="0" applyFont="1" applyFill="1" applyBorder="1" applyAlignment="1">
      <alignment horizontal="center" vertical="center" wrapText="1"/>
    </xf>
    <xf numFmtId="14" fontId="3" fillId="8" borderId="12" xfId="0" applyNumberFormat="1" applyFont="1" applyFill="1" applyBorder="1" applyAlignment="1">
      <alignment horizontal="center" vertical="center" wrapText="1"/>
    </xf>
    <xf numFmtId="14" fontId="3" fillId="8" borderId="9" xfId="0" applyNumberFormat="1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49" fontId="16" fillId="13" borderId="40" xfId="0" applyNumberFormat="1" applyFont="1" applyFill="1" applyBorder="1" applyAlignment="1">
      <alignment horizontal="center" vertical="center" wrapText="1"/>
    </xf>
    <xf numFmtId="0" fontId="13" fillId="13" borderId="14" xfId="0" applyFont="1" applyFill="1" applyBorder="1" applyAlignment="1">
      <alignment vertical="center" wrapText="1"/>
    </xf>
    <xf numFmtId="0" fontId="16" fillId="13" borderId="14" xfId="0" applyFont="1" applyFill="1" applyBorder="1" applyAlignment="1">
      <alignment horizontal="center" vertical="center" wrapText="1"/>
    </xf>
    <xf numFmtId="14" fontId="16" fillId="13" borderId="14" xfId="0" applyNumberFormat="1" applyFont="1" applyFill="1" applyBorder="1" applyAlignment="1">
      <alignment horizontal="center" vertical="center" wrapText="1"/>
    </xf>
    <xf numFmtId="0" fontId="39" fillId="13" borderId="14" xfId="0" applyFont="1" applyFill="1" applyBorder="1" applyAlignment="1">
      <alignment horizontal="center" vertical="center"/>
    </xf>
    <xf numFmtId="0" fontId="22" fillId="13" borderId="22" xfId="0" applyFont="1" applyFill="1" applyBorder="1" applyAlignment="1">
      <alignment horizontal="center" vertical="center"/>
    </xf>
    <xf numFmtId="0" fontId="22" fillId="13" borderId="31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3" fontId="39" fillId="8" borderId="22" xfId="0" applyNumberFormat="1" applyFont="1" applyFill="1" applyBorder="1" applyAlignment="1">
      <alignment horizontal="center" vertical="center" wrapText="1"/>
    </xf>
    <xf numFmtId="0" fontId="39" fillId="8" borderId="22" xfId="0" applyFont="1" applyFill="1" applyBorder="1" applyAlignment="1">
      <alignment horizontal="center" vertical="center"/>
    </xf>
    <xf numFmtId="0" fontId="39" fillId="8" borderId="9" xfId="0" applyFont="1" applyFill="1" applyBorder="1" applyAlignment="1">
      <alignment horizontal="center" vertical="center"/>
    </xf>
    <xf numFmtId="0" fontId="3" fillId="0" borderId="0" xfId="0" applyFont="1"/>
    <xf numFmtId="49" fontId="3" fillId="8" borderId="6" xfId="0" applyNumberFormat="1" applyFont="1" applyFill="1" applyBorder="1" applyAlignment="1">
      <alignment horizontal="center" vertical="center" wrapText="1"/>
    </xf>
    <xf numFmtId="49" fontId="3" fillId="8" borderId="9" xfId="0" applyNumberFormat="1" applyFont="1" applyFill="1" applyBorder="1" applyAlignment="1">
      <alignment horizontal="left" vertical="center" wrapText="1"/>
    </xf>
    <xf numFmtId="49" fontId="3" fillId="8" borderId="9" xfId="0" applyNumberFormat="1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left" vertical="center" wrapText="1"/>
    </xf>
    <xf numFmtId="0" fontId="43" fillId="8" borderId="9" xfId="0" applyFont="1" applyFill="1" applyBorder="1" applyAlignment="1">
      <alignment horizontal="left" vertical="center" wrapText="1"/>
    </xf>
    <xf numFmtId="9" fontId="3" fillId="8" borderId="9" xfId="0" applyNumberFormat="1" applyFont="1" applyFill="1" applyBorder="1" applyAlignment="1">
      <alignment horizontal="center" vertical="center" wrapText="1"/>
    </xf>
    <xf numFmtId="3" fontId="3" fillId="8" borderId="9" xfId="0" applyNumberFormat="1" applyFont="1" applyFill="1" applyBorder="1" applyAlignment="1">
      <alignment horizontal="center" vertical="center" wrapText="1"/>
    </xf>
    <xf numFmtId="0" fontId="3" fillId="8" borderId="0" xfId="0" applyFont="1" applyFill="1" applyAlignment="1">
      <alignment wrapText="1"/>
    </xf>
    <xf numFmtId="49" fontId="3" fillId="8" borderId="37" xfId="0" applyNumberFormat="1" applyFont="1" applyFill="1" applyBorder="1" applyAlignment="1">
      <alignment horizontal="center" vertical="center" wrapText="1"/>
    </xf>
    <xf numFmtId="49" fontId="3" fillId="8" borderId="21" xfId="0" applyNumberFormat="1" applyFont="1" applyFill="1" applyBorder="1" applyAlignment="1">
      <alignment horizontal="left" vertical="center" wrapText="1"/>
    </xf>
    <xf numFmtId="49" fontId="3" fillId="8" borderId="21" xfId="0" applyNumberFormat="1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left" vertical="center" wrapText="1"/>
    </xf>
    <xf numFmtId="0" fontId="3" fillId="8" borderId="21" xfId="0" applyFont="1" applyFill="1" applyBorder="1" applyAlignment="1">
      <alignment vertical="center" wrapText="1"/>
    </xf>
    <xf numFmtId="0" fontId="3" fillId="8" borderId="21" xfId="0" applyFont="1" applyFill="1" applyBorder="1" applyAlignment="1">
      <alignment horizontal="center" vertical="center" wrapText="1"/>
    </xf>
    <xf numFmtId="14" fontId="3" fillId="8" borderId="21" xfId="0" applyNumberFormat="1" applyFont="1" applyFill="1" applyBorder="1" applyAlignment="1">
      <alignment horizontal="center" vertical="center" wrapText="1"/>
    </xf>
    <xf numFmtId="9" fontId="3" fillId="8" borderId="21" xfId="0" applyNumberFormat="1" applyFont="1" applyFill="1" applyBorder="1" applyAlignment="1">
      <alignment horizontal="center" vertical="center" wrapText="1"/>
    </xf>
    <xf numFmtId="3" fontId="3" fillId="8" borderId="21" xfId="0" applyNumberFormat="1" applyFont="1" applyFill="1" applyBorder="1" applyAlignment="1">
      <alignment horizontal="center" vertical="center" wrapText="1"/>
    </xf>
    <xf numFmtId="3" fontId="39" fillId="8" borderId="21" xfId="0" applyNumberFormat="1" applyFont="1" applyFill="1" applyBorder="1" applyAlignment="1">
      <alignment horizontal="center" vertical="center" wrapText="1"/>
    </xf>
    <xf numFmtId="0" fontId="39" fillId="8" borderId="21" xfId="0" applyFont="1" applyFill="1" applyBorder="1" applyAlignment="1">
      <alignment horizontal="center" vertical="center"/>
    </xf>
    <xf numFmtId="49" fontId="3" fillId="8" borderId="34" xfId="0" applyNumberFormat="1" applyFont="1" applyFill="1" applyBorder="1" applyAlignment="1">
      <alignment horizontal="center" vertical="center" wrapText="1"/>
    </xf>
    <xf numFmtId="49" fontId="3" fillId="8" borderId="22" xfId="0" applyNumberFormat="1" applyFont="1" applyFill="1" applyBorder="1" applyAlignment="1">
      <alignment horizontal="left" vertical="center" wrapText="1"/>
    </xf>
    <xf numFmtId="49" fontId="3" fillId="8" borderId="22" xfId="0" applyNumberFormat="1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center" vertical="center" wrapText="1"/>
    </xf>
    <xf numFmtId="14" fontId="3" fillId="8" borderId="22" xfId="0" applyNumberFormat="1" applyFont="1" applyFill="1" applyBorder="1" applyAlignment="1">
      <alignment horizontal="center" vertical="center" wrapText="1"/>
    </xf>
    <xf numFmtId="9" fontId="3" fillId="8" borderId="22" xfId="0" applyNumberFormat="1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41" fillId="8" borderId="41" xfId="0" applyFont="1" applyFill="1" applyBorder="1" applyAlignment="1">
      <alignment horizontal="justify" vertical="center"/>
    </xf>
    <xf numFmtId="0" fontId="3" fillId="8" borderId="9" xfId="0" applyFont="1" applyFill="1" applyBorder="1" applyAlignment="1">
      <alignment vertical="center" wrapText="1"/>
    </xf>
    <xf numFmtId="0" fontId="3" fillId="8" borderId="12" xfId="0" applyFont="1" applyFill="1" applyBorder="1" applyAlignment="1">
      <alignment vertical="center" wrapText="1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49" fontId="3" fillId="8" borderId="11" xfId="0" applyNumberFormat="1" applyFont="1" applyFill="1" applyBorder="1" applyAlignment="1">
      <alignment horizontal="center" vertical="center" wrapText="1"/>
    </xf>
    <xf numFmtId="49" fontId="3" fillId="8" borderId="12" xfId="0" applyNumberFormat="1" applyFont="1" applyFill="1" applyBorder="1" applyAlignment="1">
      <alignment horizontal="left" vertical="center" wrapText="1"/>
    </xf>
    <xf numFmtId="3" fontId="3" fillId="8" borderId="12" xfId="0" applyNumberFormat="1" applyFont="1" applyFill="1" applyBorder="1" applyAlignment="1">
      <alignment horizontal="center" vertical="center" wrapText="1"/>
    </xf>
    <xf numFmtId="3" fontId="39" fillId="8" borderId="12" xfId="0" applyNumberFormat="1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49" fontId="2" fillId="8" borderId="6" xfId="0" applyNumberFormat="1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49" fontId="21" fillId="0" borderId="27" xfId="0" applyNumberFormat="1" applyFont="1" applyBorder="1" applyAlignment="1">
      <alignment horizontal="center" vertical="center" textRotation="90" wrapText="1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49" fontId="21" fillId="0" borderId="27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49" fontId="23" fillId="0" borderId="27" xfId="0" applyNumberFormat="1" applyFont="1" applyBorder="1" applyAlignment="1">
      <alignment horizontal="center" vertical="center" wrapText="1"/>
    </xf>
    <xf numFmtId="49" fontId="23" fillId="0" borderId="26" xfId="0" applyNumberFormat="1" applyFont="1" applyBorder="1" applyAlignment="1">
      <alignment horizontal="center" vertical="center" wrapText="1"/>
    </xf>
    <xf numFmtId="49" fontId="23" fillId="0" borderId="28" xfId="0" applyNumberFormat="1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4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5" fillId="11" borderId="12" xfId="0" applyFont="1" applyFill="1" applyBorder="1" applyAlignment="1">
      <alignment horizontal="center" vertical="center" wrapText="1"/>
    </xf>
    <xf numFmtId="0" fontId="35" fillId="11" borderId="14" xfId="0" applyFont="1" applyFill="1" applyBorder="1" applyAlignment="1">
      <alignment horizontal="center" vertical="center" wrapText="1"/>
    </xf>
    <xf numFmtId="0" fontId="36" fillId="11" borderId="23" xfId="0" applyFont="1" applyFill="1" applyBorder="1" applyAlignment="1">
      <alignment horizontal="center" vertical="center" wrapText="1"/>
    </xf>
    <xf numFmtId="0" fontId="36" fillId="11" borderId="36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0" fillId="10" borderId="17" xfId="0" applyFont="1" applyFill="1" applyBorder="1" applyAlignment="1">
      <alignment horizontal="center"/>
    </xf>
    <xf numFmtId="0" fontId="20" fillId="10" borderId="30" xfId="0" applyFont="1" applyFill="1" applyBorder="1" applyAlignment="1">
      <alignment horizontal="center"/>
    </xf>
    <xf numFmtId="0" fontId="20" fillId="10" borderId="18" xfId="0" applyFont="1" applyFill="1" applyBorder="1" applyAlignment="1">
      <alignment horizontal="center"/>
    </xf>
    <xf numFmtId="0" fontId="20" fillId="0" borderId="1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49" fontId="1" fillId="8" borderId="11" xfId="0" applyNumberFormat="1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49" fontId="1" fillId="8" borderId="12" xfId="0" applyNumberFormat="1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horizontal="center" vertical="center" wrapText="1"/>
    </xf>
    <xf numFmtId="14" fontId="1" fillId="8" borderId="12" xfId="0" applyNumberFormat="1" applyFont="1" applyFill="1" applyBorder="1" applyAlignment="1">
      <alignment horizontal="center" vertical="center" wrapText="1"/>
    </xf>
    <xf numFmtId="9" fontId="1" fillId="8" borderId="12" xfId="0" applyNumberFormat="1" applyFont="1" applyFill="1" applyBorder="1" applyAlignment="1">
      <alignment horizontal="center" vertical="center" wrapText="1"/>
    </xf>
    <xf numFmtId="3" fontId="1" fillId="8" borderId="12" xfId="0" applyNumberFormat="1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2" fillId="8" borderId="23" xfId="0" applyFont="1" applyFill="1" applyBorder="1" applyAlignment="1">
      <alignment horizontal="center" vertical="center" wrapText="1"/>
    </xf>
    <xf numFmtId="49" fontId="21" fillId="8" borderId="37" xfId="0" applyNumberFormat="1" applyFont="1" applyFill="1" applyBorder="1" applyAlignment="1">
      <alignment horizontal="center" vertical="center" wrapText="1"/>
    </xf>
    <xf numFmtId="49" fontId="21" fillId="8" borderId="21" xfId="0" applyNumberFormat="1" applyFont="1" applyFill="1" applyBorder="1" applyAlignment="1">
      <alignment horizontal="left" vertical="center" wrapText="1"/>
    </xf>
    <xf numFmtId="49" fontId="21" fillId="8" borderId="21" xfId="0" applyNumberFormat="1" applyFont="1" applyFill="1" applyBorder="1" applyAlignment="1">
      <alignment horizontal="center" vertical="center" wrapText="1"/>
    </xf>
    <xf numFmtId="0" fontId="21" fillId="8" borderId="21" xfId="0" applyFont="1" applyFill="1" applyBorder="1" applyAlignment="1">
      <alignment vertical="center" wrapText="1"/>
    </xf>
    <xf numFmtId="0" fontId="21" fillId="8" borderId="21" xfId="0" applyFont="1" applyFill="1" applyBorder="1" applyAlignment="1">
      <alignment horizontal="center" vertical="center" wrapText="1"/>
    </xf>
    <xf numFmtId="14" fontId="21" fillId="8" borderId="21" xfId="0" applyNumberFormat="1" applyFont="1" applyFill="1" applyBorder="1" applyAlignment="1">
      <alignment horizontal="center" vertical="center" wrapText="1"/>
    </xf>
    <xf numFmtId="9" fontId="21" fillId="8" borderId="21" xfId="0" applyNumberFormat="1" applyFont="1" applyFill="1" applyBorder="1" applyAlignment="1">
      <alignment horizontal="center" vertical="center" wrapText="1"/>
    </xf>
    <xf numFmtId="3" fontId="21" fillId="8" borderId="21" xfId="0" applyNumberFormat="1" applyFont="1" applyFill="1" applyBorder="1" applyAlignment="1">
      <alignment horizontal="center" vertical="center" wrapText="1"/>
    </xf>
    <xf numFmtId="0" fontId="26" fillId="8" borderId="21" xfId="0" applyFont="1" applyFill="1" applyBorder="1" applyAlignment="1">
      <alignment horizontal="center" vertical="center"/>
    </xf>
    <xf numFmtId="0" fontId="21" fillId="8" borderId="21" xfId="0" applyFont="1" applyFill="1" applyBorder="1" applyAlignment="1">
      <alignment horizontal="center" vertical="center"/>
    </xf>
    <xf numFmtId="0" fontId="21" fillId="8" borderId="20" xfId="0" applyFont="1" applyFill="1" applyBorder="1" applyAlignment="1">
      <alignment horizontal="center" vertical="center" wrapText="1"/>
    </xf>
    <xf numFmtId="14" fontId="1" fillId="8" borderId="9" xfId="0" applyNumberFormat="1" applyFont="1" applyFill="1" applyBorder="1" applyAlignment="1">
      <alignment horizontal="center" vertical="center" wrapText="1"/>
    </xf>
    <xf numFmtId="49" fontId="1" fillId="8" borderId="34" xfId="0" applyNumberFormat="1" applyFont="1" applyFill="1" applyBorder="1" applyAlignment="1">
      <alignment horizontal="center" vertical="center" wrapText="1"/>
    </xf>
    <xf numFmtId="49" fontId="1" fillId="8" borderId="9" xfId="0" applyNumberFormat="1" applyFont="1" applyFill="1" applyBorder="1" applyAlignment="1">
      <alignment horizontal="left" vertical="center" wrapText="1"/>
    </xf>
    <xf numFmtId="49" fontId="1" fillId="8" borderId="22" xfId="0" applyNumberFormat="1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center" vertical="center" wrapText="1"/>
    </xf>
    <xf numFmtId="14" fontId="1" fillId="8" borderId="22" xfId="0" applyNumberFormat="1" applyFont="1" applyFill="1" applyBorder="1" applyAlignment="1">
      <alignment horizontal="center" vertical="center" wrapText="1"/>
    </xf>
    <xf numFmtId="9" fontId="1" fillId="8" borderId="22" xfId="0" applyNumberFormat="1" applyFont="1" applyFill="1" applyBorder="1" applyAlignment="1">
      <alignment horizontal="center" vertical="center" wrapText="1"/>
    </xf>
    <xf numFmtId="3" fontId="1" fillId="8" borderId="22" xfId="0" applyNumberFormat="1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826293</xdr:colOff>
      <xdr:row>1</xdr:row>
      <xdr:rowOff>505090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1382181</xdr:colOff>
      <xdr:row>2</xdr:row>
      <xdr:rowOff>4404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1</xdr:row>
      <xdr:rowOff>323156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1</xdr:row>
      <xdr:rowOff>372877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1</xdr:row>
      <xdr:rowOff>361950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76200</xdr:rowOff>
    </xdr:from>
    <xdr:to>
      <xdr:col>2</xdr:col>
      <xdr:colOff>323850</xdr:colOff>
      <xdr:row>1</xdr:row>
      <xdr:rowOff>361950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69398</xdr:rowOff>
    </xdr:from>
    <xdr:to>
      <xdr:col>4</xdr:col>
      <xdr:colOff>11065185</xdr:colOff>
      <xdr:row>1</xdr:row>
      <xdr:rowOff>369855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45"/>
  <sheetViews>
    <sheetView tabSelected="1" zoomScale="60" zoomScaleNormal="60" zoomScalePageLayoutView="40" workbookViewId="0">
      <pane ySplit="5" topLeftCell="A6" activePane="bottomLeft" state="frozen"/>
      <selection pane="bottomLeft" activeCell="N35" sqref="N35"/>
    </sheetView>
  </sheetViews>
  <sheetFormatPr defaultColWidth="9.140625" defaultRowHeight="15"/>
  <cols>
    <col min="1" max="1" width="2.5703125" style="1" bestFit="1" customWidth="1"/>
    <col min="2" max="2" width="10.7109375" style="1" bestFit="1" customWidth="1"/>
    <col min="3" max="3" width="8.7109375" style="2" bestFit="1" customWidth="1"/>
    <col min="4" max="4" width="36.85546875" style="3" customWidth="1"/>
    <col min="5" max="5" width="9.42578125" style="4" bestFit="1" customWidth="1"/>
    <col min="6" max="6" width="22.7109375" style="4" customWidth="1"/>
    <col min="7" max="7" width="10.7109375" style="4" customWidth="1"/>
    <col min="8" max="8" width="35.7109375" style="5" bestFit="1" customWidth="1"/>
    <col min="9" max="9" width="43.140625" style="3" customWidth="1"/>
    <col min="10" max="10" width="39" style="3" customWidth="1"/>
    <col min="11" max="11" width="18.7109375" style="6" bestFit="1" customWidth="1"/>
    <col min="12" max="12" width="11.5703125" style="6" bestFit="1" customWidth="1"/>
    <col min="13" max="13" width="14.7109375" style="7" bestFit="1" customWidth="1"/>
    <col min="14" max="15" width="14.7109375" style="6" bestFit="1" customWidth="1"/>
    <col min="16" max="16" width="32.140625" style="6" bestFit="1" customWidth="1"/>
    <col min="17" max="18" width="18.7109375" style="8" bestFit="1" customWidth="1"/>
    <col min="19" max="19" width="18.7109375" style="6" bestFit="1" customWidth="1"/>
    <col min="20" max="20" width="14.28515625" style="6" customWidth="1"/>
    <col min="21" max="21" width="15.7109375" style="1" customWidth="1"/>
    <col min="22" max="22" width="9.140625" style="1"/>
    <col min="23" max="23" width="27.140625" style="1" customWidth="1"/>
    <col min="24" max="24" width="19.140625" style="1" customWidth="1"/>
    <col min="25" max="25" width="9.140625" style="1"/>
    <col min="26" max="26" width="34.28515625" style="1" customWidth="1"/>
    <col min="27" max="16384" width="9.140625" style="1"/>
  </cols>
  <sheetData>
    <row r="1" spans="2:26" ht="15.75" thickBot="1"/>
    <row r="2" spans="2:26" s="9" customFormat="1" ht="43.5" customHeight="1" thickBot="1">
      <c r="B2" s="293" t="s">
        <v>236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5"/>
    </row>
    <row r="3" spans="2:26" s="10" customFormat="1" ht="22.7" customHeight="1">
      <c r="B3" s="302"/>
      <c r="C3" s="303"/>
      <c r="D3" s="303"/>
      <c r="E3" s="304"/>
      <c r="F3" s="13"/>
      <c r="G3" s="305" t="s">
        <v>0</v>
      </c>
      <c r="H3" s="306"/>
      <c r="I3" s="306"/>
      <c r="J3" s="306"/>
      <c r="K3" s="307"/>
      <c r="L3" s="308" t="s">
        <v>1</v>
      </c>
      <c r="M3" s="309"/>
      <c r="N3" s="309"/>
      <c r="O3" s="309"/>
      <c r="P3" s="309"/>
      <c r="Q3" s="309"/>
      <c r="R3" s="309"/>
      <c r="S3" s="309"/>
      <c r="T3" s="310"/>
      <c r="U3" s="290" t="s">
        <v>57</v>
      </c>
      <c r="V3" s="291"/>
      <c r="W3" s="291"/>
      <c r="X3" s="291"/>
      <c r="Y3" s="291"/>
      <c r="Z3" s="292"/>
    </row>
    <row r="4" spans="2:26" s="11" customFormat="1" ht="25.5" customHeight="1">
      <c r="B4" s="260" t="s">
        <v>2</v>
      </c>
      <c r="C4" s="262" t="s">
        <v>3</v>
      </c>
      <c r="D4" s="263"/>
      <c r="E4" s="264" t="s">
        <v>4</v>
      </c>
      <c r="F4" s="300" t="s">
        <v>32</v>
      </c>
      <c r="G4" s="266" t="s">
        <v>5</v>
      </c>
      <c r="H4" s="267"/>
      <c r="I4" s="268" t="s">
        <v>6</v>
      </c>
      <c r="J4" s="268" t="s">
        <v>7</v>
      </c>
      <c r="K4" s="270" t="s">
        <v>8</v>
      </c>
      <c r="L4" s="272" t="s">
        <v>9</v>
      </c>
      <c r="M4" s="272" t="s">
        <v>10</v>
      </c>
      <c r="N4" s="258" t="s">
        <v>11</v>
      </c>
      <c r="O4" s="258" t="s">
        <v>12</v>
      </c>
      <c r="P4" s="258" t="s">
        <v>254</v>
      </c>
      <c r="Q4" s="258" t="s">
        <v>13</v>
      </c>
      <c r="R4" s="258"/>
      <c r="S4" s="258"/>
      <c r="T4" s="258" t="s">
        <v>14</v>
      </c>
      <c r="U4" s="296" t="s">
        <v>58</v>
      </c>
      <c r="V4" s="296" t="s">
        <v>59</v>
      </c>
      <c r="W4" s="296" t="s">
        <v>60</v>
      </c>
      <c r="X4" s="296" t="s">
        <v>61</v>
      </c>
      <c r="Y4" s="296" t="s">
        <v>62</v>
      </c>
      <c r="Z4" s="298" t="s">
        <v>63</v>
      </c>
    </row>
    <row r="5" spans="2:26" s="4" customFormat="1" ht="48.2" customHeight="1" thickBot="1">
      <c r="B5" s="261"/>
      <c r="C5" s="19" t="s">
        <v>15</v>
      </c>
      <c r="D5" s="19" t="s">
        <v>16</v>
      </c>
      <c r="E5" s="265"/>
      <c r="F5" s="301"/>
      <c r="G5" s="20" t="s">
        <v>17</v>
      </c>
      <c r="H5" s="20" t="s">
        <v>18</v>
      </c>
      <c r="I5" s="269"/>
      <c r="J5" s="269"/>
      <c r="K5" s="271"/>
      <c r="L5" s="273"/>
      <c r="M5" s="273"/>
      <c r="N5" s="259"/>
      <c r="O5" s="259"/>
      <c r="P5" s="259" t="s">
        <v>19</v>
      </c>
      <c r="Q5" s="21" t="s">
        <v>20</v>
      </c>
      <c r="R5" s="21" t="s">
        <v>21</v>
      </c>
      <c r="S5" s="21" t="s">
        <v>22</v>
      </c>
      <c r="T5" s="259"/>
      <c r="U5" s="297"/>
      <c r="V5" s="297"/>
      <c r="W5" s="297"/>
      <c r="X5" s="297"/>
      <c r="Y5" s="297"/>
      <c r="Z5" s="299"/>
    </row>
    <row r="6" spans="2:26" s="12" customFormat="1" ht="150">
      <c r="B6" s="275"/>
      <c r="C6" s="282" t="s">
        <v>23</v>
      </c>
      <c r="D6" s="280" t="s">
        <v>24</v>
      </c>
      <c r="E6" s="111" t="s">
        <v>87</v>
      </c>
      <c r="F6" s="112" t="s">
        <v>95</v>
      </c>
      <c r="G6" s="113" t="s">
        <v>48</v>
      </c>
      <c r="H6" s="114" t="s">
        <v>99</v>
      </c>
      <c r="I6" s="115" t="s">
        <v>118</v>
      </c>
      <c r="J6" s="114" t="s">
        <v>42</v>
      </c>
      <c r="K6" s="112" t="s">
        <v>90</v>
      </c>
      <c r="L6" s="112" t="s">
        <v>41</v>
      </c>
      <c r="M6" s="116">
        <v>45147</v>
      </c>
      <c r="N6" s="116">
        <v>45196</v>
      </c>
      <c r="O6" s="182">
        <v>45838</v>
      </c>
      <c r="P6" s="117" t="s">
        <v>98</v>
      </c>
      <c r="Q6" s="118">
        <f t="shared" ref="Q6:Q9" si="0">R6/0.75</f>
        <v>316000000</v>
      </c>
      <c r="R6" s="119">
        <v>237000000</v>
      </c>
      <c r="S6" s="118">
        <f t="shared" ref="S6:S13" si="1">Q6-R6</f>
        <v>79000000</v>
      </c>
      <c r="T6" s="120" t="s">
        <v>34</v>
      </c>
      <c r="U6" s="121" t="s">
        <v>64</v>
      </c>
      <c r="V6" s="121" t="s">
        <v>64</v>
      </c>
      <c r="W6" s="121" t="s">
        <v>64</v>
      </c>
      <c r="X6" s="121" t="s">
        <v>64</v>
      </c>
      <c r="Y6" s="121" t="s">
        <v>64</v>
      </c>
      <c r="Z6" s="122" t="s">
        <v>64</v>
      </c>
    </row>
    <row r="7" spans="2:26" s="12" customFormat="1" ht="150">
      <c r="B7" s="275"/>
      <c r="C7" s="282"/>
      <c r="D7" s="280"/>
      <c r="E7" s="42" t="s">
        <v>88</v>
      </c>
      <c r="F7" s="43" t="s">
        <v>96</v>
      </c>
      <c r="G7" s="44" t="s">
        <v>48</v>
      </c>
      <c r="H7" s="45" t="s">
        <v>99</v>
      </c>
      <c r="I7" s="97" t="s">
        <v>118</v>
      </c>
      <c r="J7" s="107" t="s">
        <v>42</v>
      </c>
      <c r="K7" s="43" t="s">
        <v>91</v>
      </c>
      <c r="L7" s="43" t="s">
        <v>41</v>
      </c>
      <c r="M7" s="47">
        <v>45147</v>
      </c>
      <c r="N7" s="47">
        <v>45196</v>
      </c>
      <c r="O7" s="183">
        <v>45838</v>
      </c>
      <c r="P7" s="48" t="s">
        <v>98</v>
      </c>
      <c r="Q7" s="49">
        <f t="shared" si="0"/>
        <v>314666666.66666669</v>
      </c>
      <c r="R7" s="50">
        <v>236000000</v>
      </c>
      <c r="S7" s="49">
        <f t="shared" ref="S7" si="2">Q7-R7</f>
        <v>78666666.666666687</v>
      </c>
      <c r="T7" s="51" t="s">
        <v>34</v>
      </c>
      <c r="U7" s="52" t="s">
        <v>64</v>
      </c>
      <c r="V7" s="52" t="s">
        <v>64</v>
      </c>
      <c r="W7" s="52" t="s">
        <v>64</v>
      </c>
      <c r="X7" s="52" t="s">
        <v>64</v>
      </c>
      <c r="Y7" s="52" t="s">
        <v>64</v>
      </c>
      <c r="Z7" s="53" t="s">
        <v>64</v>
      </c>
    </row>
    <row r="8" spans="2:26" s="12" customFormat="1" ht="150">
      <c r="B8" s="275"/>
      <c r="C8" s="282"/>
      <c r="D8" s="280"/>
      <c r="E8" s="158" t="s">
        <v>132</v>
      </c>
      <c r="F8" s="32" t="s">
        <v>130</v>
      </c>
      <c r="G8" s="160" t="s">
        <v>48</v>
      </c>
      <c r="H8" s="159" t="s">
        <v>128</v>
      </c>
      <c r="I8" s="34" t="s">
        <v>127</v>
      </c>
      <c r="J8" s="159" t="s">
        <v>42</v>
      </c>
      <c r="K8" s="161" t="s">
        <v>100</v>
      </c>
      <c r="L8" s="161" t="s">
        <v>41</v>
      </c>
      <c r="M8" s="162">
        <v>45441</v>
      </c>
      <c r="N8" s="162">
        <v>45455</v>
      </c>
      <c r="O8" s="162">
        <v>45838</v>
      </c>
      <c r="P8" s="70" t="s">
        <v>98</v>
      </c>
      <c r="Q8" s="163">
        <f t="shared" si="0"/>
        <v>266666666.66666666</v>
      </c>
      <c r="R8" s="164">
        <v>200000000</v>
      </c>
      <c r="S8" s="163">
        <f>Q8-R8</f>
        <v>66666666.666666657</v>
      </c>
      <c r="T8" s="165" t="s">
        <v>34</v>
      </c>
      <c r="U8" s="166" t="s">
        <v>64</v>
      </c>
      <c r="V8" s="166" t="s">
        <v>64</v>
      </c>
      <c r="W8" s="166" t="s">
        <v>64</v>
      </c>
      <c r="X8" s="166" t="s">
        <v>64</v>
      </c>
      <c r="Y8" s="166" t="s">
        <v>64</v>
      </c>
      <c r="Z8" s="167" t="s">
        <v>64</v>
      </c>
    </row>
    <row r="9" spans="2:26" s="12" customFormat="1" ht="150">
      <c r="B9" s="275"/>
      <c r="C9" s="282"/>
      <c r="D9" s="280"/>
      <c r="E9" s="68" t="s">
        <v>133</v>
      </c>
      <c r="F9" s="32" t="s">
        <v>131</v>
      </c>
      <c r="G9" s="33" t="s">
        <v>48</v>
      </c>
      <c r="H9" s="34" t="s">
        <v>128</v>
      </c>
      <c r="I9" s="34" t="s">
        <v>127</v>
      </c>
      <c r="J9" s="34" t="s">
        <v>42</v>
      </c>
      <c r="K9" s="32" t="s">
        <v>101</v>
      </c>
      <c r="L9" s="32" t="s">
        <v>41</v>
      </c>
      <c r="M9" s="35">
        <v>45441</v>
      </c>
      <c r="N9" s="35">
        <v>45455</v>
      </c>
      <c r="O9" s="35">
        <v>45838</v>
      </c>
      <c r="P9" s="70" t="s">
        <v>98</v>
      </c>
      <c r="Q9" s="36">
        <f t="shared" si="0"/>
        <v>266666666.66666666</v>
      </c>
      <c r="R9" s="37">
        <v>200000000</v>
      </c>
      <c r="S9" s="36">
        <f>Q9-R9</f>
        <v>66666666.666666657</v>
      </c>
      <c r="T9" s="155" t="s">
        <v>34</v>
      </c>
      <c r="U9" s="38" t="s">
        <v>64</v>
      </c>
      <c r="V9" s="38" t="s">
        <v>64</v>
      </c>
      <c r="W9" s="38" t="s">
        <v>64</v>
      </c>
      <c r="X9" s="38" t="s">
        <v>64</v>
      </c>
      <c r="Y9" s="38" t="s">
        <v>64</v>
      </c>
      <c r="Z9" s="71" t="s">
        <v>64</v>
      </c>
    </row>
    <row r="10" spans="2:26" s="12" customFormat="1" ht="193.5" customHeight="1">
      <c r="B10" s="275"/>
      <c r="C10" s="282"/>
      <c r="D10" s="280"/>
      <c r="E10" s="317" t="s">
        <v>234</v>
      </c>
      <c r="F10" s="318" t="s">
        <v>237</v>
      </c>
      <c r="G10" s="319" t="s">
        <v>238</v>
      </c>
      <c r="H10" s="318" t="s">
        <v>239</v>
      </c>
      <c r="I10" s="320" t="s">
        <v>240</v>
      </c>
      <c r="J10" s="320" t="s">
        <v>42</v>
      </c>
      <c r="K10" s="321" t="s">
        <v>241</v>
      </c>
      <c r="L10" s="318" t="s">
        <v>41</v>
      </c>
      <c r="M10" s="322">
        <v>45903</v>
      </c>
      <c r="N10" s="322">
        <v>45917</v>
      </c>
      <c r="O10" s="322">
        <v>46142</v>
      </c>
      <c r="P10" s="323" t="s">
        <v>245</v>
      </c>
      <c r="Q10" s="252">
        <f>R10/0.4</f>
        <v>375000000</v>
      </c>
      <c r="R10" s="324">
        <v>150000000</v>
      </c>
      <c r="S10" s="252">
        <f>Q10-R10</f>
        <v>225000000</v>
      </c>
      <c r="T10" s="193" t="s">
        <v>34</v>
      </c>
      <c r="U10" s="325" t="s">
        <v>242</v>
      </c>
      <c r="V10" s="325" t="s">
        <v>251</v>
      </c>
      <c r="W10" s="253" t="s">
        <v>64</v>
      </c>
      <c r="X10" s="253" t="s">
        <v>252</v>
      </c>
      <c r="Y10" s="253">
        <v>2025</v>
      </c>
      <c r="Z10" s="326" t="s">
        <v>253</v>
      </c>
    </row>
    <row r="11" spans="2:26" s="12" customFormat="1" ht="165">
      <c r="B11" s="275"/>
      <c r="C11" s="282"/>
      <c r="D11" s="280"/>
      <c r="E11" s="317" t="s">
        <v>235</v>
      </c>
      <c r="F11" s="318" t="s">
        <v>243</v>
      </c>
      <c r="G11" s="319" t="s">
        <v>238</v>
      </c>
      <c r="H11" s="318" t="s">
        <v>239</v>
      </c>
      <c r="I11" s="320" t="s">
        <v>240</v>
      </c>
      <c r="J11" s="320" t="s">
        <v>42</v>
      </c>
      <c r="K11" s="318" t="s">
        <v>101</v>
      </c>
      <c r="L11" s="318" t="s">
        <v>41</v>
      </c>
      <c r="M11" s="322">
        <v>45903</v>
      </c>
      <c r="N11" s="322">
        <v>45917</v>
      </c>
      <c r="O11" s="322">
        <v>46142</v>
      </c>
      <c r="P11" s="323" t="s">
        <v>244</v>
      </c>
      <c r="Q11" s="252">
        <f>R11/0.4</f>
        <v>375000000</v>
      </c>
      <c r="R11" s="324">
        <v>150000000</v>
      </c>
      <c r="S11" s="252">
        <f>Q11-R11</f>
        <v>225000000</v>
      </c>
      <c r="T11" s="193" t="s">
        <v>34</v>
      </c>
      <c r="U11" s="325" t="s">
        <v>255</v>
      </c>
      <c r="V11" s="325" t="s">
        <v>255</v>
      </c>
      <c r="W11" s="253" t="s">
        <v>64</v>
      </c>
      <c r="X11" s="253" t="s">
        <v>64</v>
      </c>
      <c r="Y11" s="253" t="s">
        <v>64</v>
      </c>
      <c r="Z11" s="253" t="s">
        <v>64</v>
      </c>
    </row>
    <row r="12" spans="2:26" s="12" customFormat="1" ht="90.75" thickBot="1">
      <c r="B12" s="275"/>
      <c r="C12" s="281"/>
      <c r="D12" s="281"/>
      <c r="E12" s="88" t="s">
        <v>136</v>
      </c>
      <c r="F12" s="93" t="s">
        <v>158</v>
      </c>
      <c r="G12" s="90" t="s">
        <v>137</v>
      </c>
      <c r="H12" s="133" t="s">
        <v>150</v>
      </c>
      <c r="I12" s="133" t="s">
        <v>151</v>
      </c>
      <c r="J12" s="133" t="s">
        <v>42</v>
      </c>
      <c r="K12" s="93" t="s">
        <v>157</v>
      </c>
      <c r="L12" s="93" t="s">
        <v>41</v>
      </c>
      <c r="M12" s="108">
        <v>45749</v>
      </c>
      <c r="N12" s="108">
        <v>45763</v>
      </c>
      <c r="O12" s="108">
        <v>45824</v>
      </c>
      <c r="P12" s="94" t="s">
        <v>149</v>
      </c>
      <c r="Q12" s="72">
        <f>R12/0.8</f>
        <v>170000000</v>
      </c>
      <c r="R12" s="134">
        <v>136000000</v>
      </c>
      <c r="S12" s="72">
        <f>Q12-R12</f>
        <v>34000000</v>
      </c>
      <c r="T12" s="135" t="s">
        <v>34</v>
      </c>
      <c r="U12" s="110" t="s">
        <v>64</v>
      </c>
      <c r="V12" s="110" t="s">
        <v>64</v>
      </c>
      <c r="W12" s="110" t="s">
        <v>64</v>
      </c>
      <c r="X12" s="110" t="s">
        <v>64</v>
      </c>
      <c r="Y12" s="110" t="s">
        <v>64</v>
      </c>
      <c r="Z12" s="136" t="s">
        <v>64</v>
      </c>
    </row>
    <row r="13" spans="2:26" s="12" customFormat="1" ht="156.75" customHeight="1" thickBot="1">
      <c r="B13" s="275"/>
      <c r="C13" s="29" t="s">
        <v>25</v>
      </c>
      <c r="D13" s="30" t="s">
        <v>26</v>
      </c>
      <c r="E13" s="54" t="s">
        <v>89</v>
      </c>
      <c r="F13" s="55" t="s">
        <v>94</v>
      </c>
      <c r="G13" s="56" t="s">
        <v>93</v>
      </c>
      <c r="H13" s="57" t="s">
        <v>97</v>
      </c>
      <c r="I13" s="98" t="s">
        <v>119</v>
      </c>
      <c r="J13" s="57" t="s">
        <v>42</v>
      </c>
      <c r="K13" s="55" t="s">
        <v>92</v>
      </c>
      <c r="L13" s="55" t="s">
        <v>41</v>
      </c>
      <c r="M13" s="58">
        <v>45147</v>
      </c>
      <c r="N13" s="58">
        <v>45196</v>
      </c>
      <c r="O13" s="184">
        <v>45838</v>
      </c>
      <c r="P13" s="59" t="s">
        <v>98</v>
      </c>
      <c r="Q13" s="60">
        <f>R13/0.75</f>
        <v>285333333.33333331</v>
      </c>
      <c r="R13" s="61">
        <v>214000000</v>
      </c>
      <c r="S13" s="60">
        <f t="shared" si="1"/>
        <v>71333333.333333313</v>
      </c>
      <c r="T13" s="62" t="s">
        <v>34</v>
      </c>
      <c r="U13" s="63" t="s">
        <v>64</v>
      </c>
      <c r="V13" s="63" t="s">
        <v>64</v>
      </c>
      <c r="W13" s="63" t="s">
        <v>64</v>
      </c>
      <c r="X13" s="63" t="s">
        <v>64</v>
      </c>
      <c r="Y13" s="63" t="s">
        <v>64</v>
      </c>
      <c r="Z13" s="64" t="s">
        <v>64</v>
      </c>
    </row>
    <row r="14" spans="2:26" ht="127.5" customHeight="1">
      <c r="B14" s="275"/>
      <c r="C14" s="283" t="s">
        <v>27</v>
      </c>
      <c r="D14" s="285" t="s">
        <v>28</v>
      </c>
      <c r="E14" s="196" t="s">
        <v>161</v>
      </c>
      <c r="F14" s="187" t="s">
        <v>162</v>
      </c>
      <c r="G14" s="188" t="s">
        <v>49</v>
      </c>
      <c r="H14" s="187" t="s">
        <v>102</v>
      </c>
      <c r="I14" s="187" t="s">
        <v>103</v>
      </c>
      <c r="J14" s="187" t="s">
        <v>104</v>
      </c>
      <c r="K14" s="189" t="s">
        <v>40</v>
      </c>
      <c r="L14" s="189" t="s">
        <v>105</v>
      </c>
      <c r="M14" s="181">
        <v>45672</v>
      </c>
      <c r="N14" s="181">
        <v>45672</v>
      </c>
      <c r="O14" s="180">
        <v>45838</v>
      </c>
      <c r="P14" s="197" t="s">
        <v>106</v>
      </c>
      <c r="Q14" s="198">
        <f>R14/0.4</f>
        <v>150000000</v>
      </c>
      <c r="R14" s="198">
        <v>60000000</v>
      </c>
      <c r="S14" s="198">
        <f t="shared" ref="S14" si="3">Q14-R14</f>
        <v>90000000</v>
      </c>
      <c r="T14" s="190" t="s">
        <v>34</v>
      </c>
      <c r="U14" s="189" t="s">
        <v>64</v>
      </c>
      <c r="V14" s="189" t="s">
        <v>64</v>
      </c>
      <c r="W14" s="189" t="s">
        <v>64</v>
      </c>
      <c r="X14" s="189" t="s">
        <v>64</v>
      </c>
      <c r="Y14" s="189" t="s">
        <v>64</v>
      </c>
      <c r="Z14" s="199" t="s">
        <v>64</v>
      </c>
    </row>
    <row r="15" spans="2:26" s="224" customFormat="1" ht="127.5" customHeight="1">
      <c r="B15" s="275"/>
      <c r="C15" s="282"/>
      <c r="D15" s="286"/>
      <c r="E15" s="255" t="s">
        <v>169</v>
      </c>
      <c r="F15" s="245" t="s">
        <v>164</v>
      </c>
      <c r="G15" s="219" t="s">
        <v>49</v>
      </c>
      <c r="H15" s="245" t="s">
        <v>102</v>
      </c>
      <c r="I15" s="245" t="s">
        <v>165</v>
      </c>
      <c r="J15" s="245" t="s">
        <v>42</v>
      </c>
      <c r="K15" s="202" t="s">
        <v>40</v>
      </c>
      <c r="L15" s="202" t="s">
        <v>50</v>
      </c>
      <c r="M15" s="201">
        <v>45903</v>
      </c>
      <c r="N15" s="201">
        <v>45917</v>
      </c>
      <c r="O15" s="201">
        <v>46112</v>
      </c>
      <c r="P15" s="222">
        <v>0.8</v>
      </c>
      <c r="Q15" s="192">
        <f>R15/0.8</f>
        <v>187500000</v>
      </c>
      <c r="R15" s="192">
        <v>150000000</v>
      </c>
      <c r="S15" s="192">
        <f>Q15-R15</f>
        <v>37500000</v>
      </c>
      <c r="T15" s="215" t="s">
        <v>34</v>
      </c>
      <c r="U15" s="202" t="s">
        <v>64</v>
      </c>
      <c r="V15" s="202" t="s">
        <v>64</v>
      </c>
      <c r="W15" s="202" t="s">
        <v>64</v>
      </c>
      <c r="X15" s="202" t="s">
        <v>64</v>
      </c>
      <c r="Y15" s="202" t="s">
        <v>64</v>
      </c>
      <c r="Z15" s="203" t="s">
        <v>64</v>
      </c>
    </row>
    <row r="16" spans="2:26" s="224" customFormat="1" ht="45">
      <c r="B16" s="275"/>
      <c r="C16" s="282"/>
      <c r="D16" s="286"/>
      <c r="E16" s="191" t="s">
        <v>170</v>
      </c>
      <c r="F16" s="245" t="s">
        <v>166</v>
      </c>
      <c r="G16" s="219" t="s">
        <v>49</v>
      </c>
      <c r="H16" s="245" t="s">
        <v>102</v>
      </c>
      <c r="I16" s="246" t="s">
        <v>167</v>
      </c>
      <c r="J16" s="246" t="s">
        <v>42</v>
      </c>
      <c r="K16" s="202" t="s">
        <v>40</v>
      </c>
      <c r="L16" s="243" t="s">
        <v>50</v>
      </c>
      <c r="M16" s="200">
        <v>45840</v>
      </c>
      <c r="N16" s="200">
        <v>45854</v>
      </c>
      <c r="O16" s="201">
        <v>46010</v>
      </c>
      <c r="P16" s="242" t="s">
        <v>168</v>
      </c>
      <c r="Q16" s="192">
        <f>R16/0.9</f>
        <v>222222222.22222221</v>
      </c>
      <c r="R16" s="192">
        <v>200000000</v>
      </c>
      <c r="S16" s="192">
        <f>Q16-R16</f>
        <v>22222222.222222209</v>
      </c>
      <c r="T16" s="193" t="s">
        <v>34</v>
      </c>
      <c r="U16" s="194" t="s">
        <v>64</v>
      </c>
      <c r="V16" s="194" t="s">
        <v>64</v>
      </c>
      <c r="W16" s="194" t="s">
        <v>64</v>
      </c>
      <c r="X16" s="194" t="s">
        <v>64</v>
      </c>
      <c r="Y16" s="194" t="s">
        <v>64</v>
      </c>
      <c r="Z16" s="195" t="s">
        <v>64</v>
      </c>
    </row>
    <row r="17" spans="2:65" ht="360">
      <c r="B17" s="275"/>
      <c r="C17" s="282"/>
      <c r="D17" s="286"/>
      <c r="E17" s="65" t="s">
        <v>70</v>
      </c>
      <c r="F17" s="46" t="s">
        <v>80</v>
      </c>
      <c r="G17" s="66" t="s">
        <v>68</v>
      </c>
      <c r="H17" s="46" t="s">
        <v>67</v>
      </c>
      <c r="I17" s="97" t="s">
        <v>120</v>
      </c>
      <c r="J17" s="46" t="s">
        <v>42</v>
      </c>
      <c r="K17" s="43" t="s">
        <v>69</v>
      </c>
      <c r="L17" s="43" t="s">
        <v>50</v>
      </c>
      <c r="M17" s="47">
        <v>45140</v>
      </c>
      <c r="N17" s="47">
        <v>45196</v>
      </c>
      <c r="O17" s="183">
        <v>45838</v>
      </c>
      <c r="P17" s="67" t="s">
        <v>74</v>
      </c>
      <c r="Q17" s="39">
        <v>427000000</v>
      </c>
      <c r="R17" s="39">
        <v>427000000</v>
      </c>
      <c r="S17" s="39">
        <v>0</v>
      </c>
      <c r="T17" s="51" t="s">
        <v>34</v>
      </c>
      <c r="U17" s="40" t="s">
        <v>64</v>
      </c>
      <c r="V17" s="40" t="s">
        <v>64</v>
      </c>
      <c r="W17" s="40" t="s">
        <v>64</v>
      </c>
      <c r="X17" s="40" t="s">
        <v>64</v>
      </c>
      <c r="Y17" s="40" t="s">
        <v>64</v>
      </c>
      <c r="Z17" s="41" t="s">
        <v>64</v>
      </c>
    </row>
    <row r="18" spans="2:65" s="224" customFormat="1" ht="120">
      <c r="B18" s="275"/>
      <c r="C18" s="282"/>
      <c r="D18" s="286"/>
      <c r="E18" s="217" t="s">
        <v>194</v>
      </c>
      <c r="F18" s="245" t="s">
        <v>171</v>
      </c>
      <c r="G18" s="219" t="s">
        <v>172</v>
      </c>
      <c r="H18" s="245" t="s">
        <v>173</v>
      </c>
      <c r="I18" s="246" t="s">
        <v>174</v>
      </c>
      <c r="J18" s="245" t="s">
        <v>175</v>
      </c>
      <c r="K18" s="202" t="s">
        <v>176</v>
      </c>
      <c r="L18" s="243" t="s">
        <v>50</v>
      </c>
      <c r="M18" s="200">
        <v>45903</v>
      </c>
      <c r="N18" s="200">
        <v>45917</v>
      </c>
      <c r="O18" s="201">
        <v>46073</v>
      </c>
      <c r="P18" s="222">
        <v>0.95</v>
      </c>
      <c r="Q18" s="223">
        <f>R18/0.95</f>
        <v>31578947.368421055</v>
      </c>
      <c r="R18" s="223">
        <v>30000000</v>
      </c>
      <c r="S18" s="192">
        <f>Q18-R18</f>
        <v>1578947.3684210554</v>
      </c>
      <c r="T18" s="215" t="s">
        <v>34</v>
      </c>
      <c r="U18" s="247" t="s">
        <v>64</v>
      </c>
      <c r="V18" s="247" t="s">
        <v>64</v>
      </c>
      <c r="W18" s="247" t="s">
        <v>64</v>
      </c>
      <c r="X18" s="247" t="s">
        <v>64</v>
      </c>
      <c r="Y18" s="247" t="s">
        <v>64</v>
      </c>
      <c r="Z18" s="248" t="s">
        <v>64</v>
      </c>
    </row>
    <row r="19" spans="2:65" s="224" customFormat="1" ht="105">
      <c r="B19" s="275"/>
      <c r="C19" s="282"/>
      <c r="D19" s="286"/>
      <c r="E19" s="191" t="s">
        <v>193</v>
      </c>
      <c r="F19" s="245" t="s">
        <v>177</v>
      </c>
      <c r="G19" s="219" t="s">
        <v>178</v>
      </c>
      <c r="H19" s="245" t="s">
        <v>179</v>
      </c>
      <c r="I19" s="245" t="s">
        <v>179</v>
      </c>
      <c r="J19" s="245" t="s">
        <v>42</v>
      </c>
      <c r="K19" s="202" t="s">
        <v>40</v>
      </c>
      <c r="L19" s="243" t="s">
        <v>50</v>
      </c>
      <c r="M19" s="200">
        <v>45840</v>
      </c>
      <c r="N19" s="200">
        <v>45854</v>
      </c>
      <c r="O19" s="201">
        <v>46142</v>
      </c>
      <c r="P19" s="222" t="s">
        <v>180</v>
      </c>
      <c r="Q19" s="192">
        <f>R19/0.95</f>
        <v>842105263.15789473</v>
      </c>
      <c r="R19" s="223">
        <v>800000000</v>
      </c>
      <c r="S19" s="192">
        <f>Q19-R19</f>
        <v>42105263.157894731</v>
      </c>
      <c r="T19" s="193" t="s">
        <v>34</v>
      </c>
      <c r="U19" s="194" t="s">
        <v>64</v>
      </c>
      <c r="V19" s="194" t="s">
        <v>64</v>
      </c>
      <c r="W19" s="194" t="s">
        <v>64</v>
      </c>
      <c r="X19" s="194" t="s">
        <v>64</v>
      </c>
      <c r="Y19" s="194" t="s">
        <v>64</v>
      </c>
      <c r="Z19" s="195" t="s">
        <v>64</v>
      </c>
    </row>
    <row r="20" spans="2:65" s="224" customFormat="1" ht="384.75" customHeight="1">
      <c r="B20" s="275"/>
      <c r="C20" s="282"/>
      <c r="D20" s="286"/>
      <c r="E20" s="249" t="s">
        <v>192</v>
      </c>
      <c r="F20" s="250" t="s">
        <v>181</v>
      </c>
      <c r="G20" s="219" t="s">
        <v>182</v>
      </c>
      <c r="H20" s="246" t="s">
        <v>183</v>
      </c>
      <c r="I20" s="246" t="s">
        <v>184</v>
      </c>
      <c r="J20" s="246" t="s">
        <v>185</v>
      </c>
      <c r="K20" s="202" t="s">
        <v>40</v>
      </c>
      <c r="L20" s="243" t="s">
        <v>50</v>
      </c>
      <c r="M20" s="200">
        <v>45868</v>
      </c>
      <c r="N20" s="200">
        <v>45882</v>
      </c>
      <c r="O20" s="201">
        <v>46142</v>
      </c>
      <c r="P20" s="242" t="s">
        <v>186</v>
      </c>
      <c r="Q20" s="251">
        <f>R20/0.85</f>
        <v>117647058.82352942</v>
      </c>
      <c r="R20" s="223">
        <v>100000000</v>
      </c>
      <c r="S20" s="252">
        <f>Q20-R20</f>
        <v>17647058.823529422</v>
      </c>
      <c r="T20" s="252" t="s">
        <v>34</v>
      </c>
      <c r="U20" s="253" t="s">
        <v>64</v>
      </c>
      <c r="V20" s="253" t="s">
        <v>64</v>
      </c>
      <c r="W20" s="253" t="s">
        <v>64</v>
      </c>
      <c r="X20" s="253" t="s">
        <v>64</v>
      </c>
      <c r="Y20" s="253" t="s">
        <v>64</v>
      </c>
      <c r="Z20" s="254" t="s">
        <v>64</v>
      </c>
    </row>
    <row r="21" spans="2:65" s="224" customFormat="1" ht="138.75" customHeight="1">
      <c r="B21" s="275"/>
      <c r="C21" s="282"/>
      <c r="D21" s="286"/>
      <c r="E21" s="249" t="s">
        <v>191</v>
      </c>
      <c r="F21" s="250" t="s">
        <v>187</v>
      </c>
      <c r="G21" s="219" t="s">
        <v>182</v>
      </c>
      <c r="H21" s="246" t="s">
        <v>183</v>
      </c>
      <c r="I21" s="246" t="s">
        <v>188</v>
      </c>
      <c r="J21" s="246" t="s">
        <v>189</v>
      </c>
      <c r="K21" s="202" t="s">
        <v>40</v>
      </c>
      <c r="L21" s="243" t="s">
        <v>50</v>
      </c>
      <c r="M21" s="201">
        <v>45917</v>
      </c>
      <c r="N21" s="201">
        <v>45931</v>
      </c>
      <c r="O21" s="201">
        <v>46157</v>
      </c>
      <c r="P21" s="242" t="s">
        <v>190</v>
      </c>
      <c r="Q21" s="223">
        <v>110000000</v>
      </c>
      <c r="R21" s="223">
        <v>110000000</v>
      </c>
      <c r="S21" s="252">
        <v>0</v>
      </c>
      <c r="T21" s="252" t="s">
        <v>34</v>
      </c>
      <c r="U21" s="202" t="s">
        <v>64</v>
      </c>
      <c r="V21" s="202" t="s">
        <v>64</v>
      </c>
      <c r="W21" s="202" t="s">
        <v>64</v>
      </c>
      <c r="X21" s="202" t="s">
        <v>64</v>
      </c>
      <c r="Y21" s="202" t="s">
        <v>64</v>
      </c>
      <c r="Z21" s="203" t="s">
        <v>64</v>
      </c>
    </row>
    <row r="22" spans="2:65" s="224" customFormat="1" ht="138.75" customHeight="1">
      <c r="B22" s="275"/>
      <c r="C22" s="282"/>
      <c r="D22" s="286"/>
      <c r="E22" s="217" t="s">
        <v>200</v>
      </c>
      <c r="F22" s="218" t="s">
        <v>195</v>
      </c>
      <c r="G22" s="219" t="s">
        <v>196</v>
      </c>
      <c r="H22" s="245" t="s">
        <v>197</v>
      </c>
      <c r="I22" s="245" t="s">
        <v>198</v>
      </c>
      <c r="J22" s="245" t="s">
        <v>42</v>
      </c>
      <c r="K22" s="202" t="s">
        <v>40</v>
      </c>
      <c r="L22" s="202" t="s">
        <v>50</v>
      </c>
      <c r="M22" s="201">
        <v>45868</v>
      </c>
      <c r="N22" s="201">
        <v>45882</v>
      </c>
      <c r="O22" s="201">
        <v>46052</v>
      </c>
      <c r="P22" s="222" t="s">
        <v>199</v>
      </c>
      <c r="Q22" s="223">
        <f>R22/0.8</f>
        <v>187500000</v>
      </c>
      <c r="R22" s="223">
        <v>150000000</v>
      </c>
      <c r="S22" s="192">
        <f>Q22-R22</f>
        <v>37500000</v>
      </c>
      <c r="T22" s="192" t="s">
        <v>34</v>
      </c>
      <c r="U22" s="202" t="s">
        <v>64</v>
      </c>
      <c r="V22" s="202" t="s">
        <v>64</v>
      </c>
      <c r="W22" s="202" t="s">
        <v>64</v>
      </c>
      <c r="X22" s="202" t="s">
        <v>64</v>
      </c>
      <c r="Y22" s="202" t="s">
        <v>64</v>
      </c>
      <c r="Z22" s="203" t="s">
        <v>64</v>
      </c>
    </row>
    <row r="23" spans="2:65" ht="165">
      <c r="B23" s="275"/>
      <c r="C23" s="282"/>
      <c r="D23" s="286"/>
      <c r="E23" s="204" t="s">
        <v>71</v>
      </c>
      <c r="F23" s="45" t="s">
        <v>81</v>
      </c>
      <c r="G23" s="44" t="s">
        <v>66</v>
      </c>
      <c r="H23" s="45" t="s">
        <v>75</v>
      </c>
      <c r="I23" s="205" t="s">
        <v>121</v>
      </c>
      <c r="J23" s="45" t="s">
        <v>42</v>
      </c>
      <c r="K23" s="206" t="s">
        <v>76</v>
      </c>
      <c r="L23" s="206" t="s">
        <v>50</v>
      </c>
      <c r="M23" s="207">
        <v>45140</v>
      </c>
      <c r="N23" s="207">
        <v>45196</v>
      </c>
      <c r="O23" s="185">
        <v>45838</v>
      </c>
      <c r="P23" s="67" t="s">
        <v>77</v>
      </c>
      <c r="Q23" s="145">
        <v>33000000</v>
      </c>
      <c r="R23" s="145">
        <v>33000000</v>
      </c>
      <c r="S23" s="145">
        <v>0</v>
      </c>
      <c r="T23" s="208" t="s">
        <v>34</v>
      </c>
      <c r="U23" s="209" t="s">
        <v>64</v>
      </c>
      <c r="V23" s="209" t="s">
        <v>64</v>
      </c>
      <c r="W23" s="209" t="s">
        <v>64</v>
      </c>
      <c r="X23" s="209" t="s">
        <v>64</v>
      </c>
      <c r="Y23" s="209" t="s">
        <v>64</v>
      </c>
      <c r="Z23" s="210" t="s">
        <v>64</v>
      </c>
    </row>
    <row r="24" spans="2:65" ht="138.75" customHeight="1">
      <c r="B24" s="275"/>
      <c r="C24" s="282"/>
      <c r="D24" s="286"/>
      <c r="E24" s="68" t="s">
        <v>72</v>
      </c>
      <c r="F24" s="69" t="s">
        <v>82</v>
      </c>
      <c r="G24" s="33" t="s">
        <v>66</v>
      </c>
      <c r="H24" s="34" t="s">
        <v>78</v>
      </c>
      <c r="I24" s="99" t="s">
        <v>121</v>
      </c>
      <c r="J24" s="34" t="s">
        <v>42</v>
      </c>
      <c r="K24" s="32" t="s">
        <v>79</v>
      </c>
      <c r="L24" s="32" t="s">
        <v>50</v>
      </c>
      <c r="M24" s="35">
        <v>45140</v>
      </c>
      <c r="N24" s="35">
        <v>45196</v>
      </c>
      <c r="O24" s="185">
        <v>45838</v>
      </c>
      <c r="P24" s="70" t="s">
        <v>77</v>
      </c>
      <c r="Q24" s="37">
        <v>173000000</v>
      </c>
      <c r="R24" s="37">
        <v>173000000</v>
      </c>
      <c r="S24" s="36">
        <v>0</v>
      </c>
      <c r="T24" s="36" t="s">
        <v>34</v>
      </c>
      <c r="U24" s="38" t="s">
        <v>64</v>
      </c>
      <c r="V24" s="38" t="s">
        <v>64</v>
      </c>
      <c r="W24" s="38" t="s">
        <v>64</v>
      </c>
      <c r="X24" s="38" t="s">
        <v>64</v>
      </c>
      <c r="Y24" s="38" t="s">
        <v>64</v>
      </c>
      <c r="Z24" s="71" t="s">
        <v>64</v>
      </c>
    </row>
    <row r="25" spans="2:65" ht="72" customHeight="1" thickBot="1">
      <c r="B25" s="275"/>
      <c r="C25" s="284"/>
      <c r="D25" s="287"/>
      <c r="E25" s="68" t="s">
        <v>160</v>
      </c>
      <c r="F25" s="34" t="s">
        <v>107</v>
      </c>
      <c r="G25" s="154" t="s">
        <v>66</v>
      </c>
      <c r="H25" s="34" t="s">
        <v>65</v>
      </c>
      <c r="I25" s="34" t="s">
        <v>108</v>
      </c>
      <c r="J25" s="34" t="s">
        <v>42</v>
      </c>
      <c r="K25" s="32" t="s">
        <v>100</v>
      </c>
      <c r="L25" s="32" t="s">
        <v>50</v>
      </c>
      <c r="M25" s="35">
        <v>45602</v>
      </c>
      <c r="N25" s="35">
        <v>45616</v>
      </c>
      <c r="O25" s="35">
        <v>45838</v>
      </c>
      <c r="P25" s="70" t="s">
        <v>56</v>
      </c>
      <c r="Q25" s="49">
        <v>400000000</v>
      </c>
      <c r="R25" s="49">
        <v>400000000</v>
      </c>
      <c r="S25" s="36">
        <v>0</v>
      </c>
      <c r="T25" s="155" t="s">
        <v>34</v>
      </c>
      <c r="U25" s="156" t="s">
        <v>64</v>
      </c>
      <c r="V25" s="156" t="s">
        <v>64</v>
      </c>
      <c r="W25" s="156" t="s">
        <v>64</v>
      </c>
      <c r="X25" s="156" t="s">
        <v>64</v>
      </c>
      <c r="Y25" s="156" t="s">
        <v>64</v>
      </c>
      <c r="Z25" s="157" t="s">
        <v>64</v>
      </c>
    </row>
    <row r="26" spans="2:65" s="31" customFormat="1" ht="241.5" customHeight="1">
      <c r="B26" s="275"/>
      <c r="C26" s="276"/>
      <c r="D26" s="278" t="s">
        <v>44</v>
      </c>
      <c r="E26" s="327" t="s">
        <v>138</v>
      </c>
      <c r="F26" s="328" t="s">
        <v>139</v>
      </c>
      <c r="G26" s="329" t="s">
        <v>140</v>
      </c>
      <c r="H26" s="330" t="s">
        <v>141</v>
      </c>
      <c r="I26" s="330" t="s">
        <v>142</v>
      </c>
      <c r="J26" s="330" t="s">
        <v>143</v>
      </c>
      <c r="K26" s="331" t="s">
        <v>40</v>
      </c>
      <c r="L26" s="331" t="s">
        <v>41</v>
      </c>
      <c r="M26" s="332">
        <v>45665</v>
      </c>
      <c r="N26" s="332">
        <v>45681</v>
      </c>
      <c r="O26" s="332">
        <v>46391</v>
      </c>
      <c r="P26" s="333">
        <v>0.95</v>
      </c>
      <c r="Q26" s="334">
        <f>R26/0.95</f>
        <v>52631578.947368421</v>
      </c>
      <c r="R26" s="334">
        <v>50000000</v>
      </c>
      <c r="S26" s="334">
        <f>Q26-R26</f>
        <v>2631578.9473684207</v>
      </c>
      <c r="T26" s="335" t="s">
        <v>34</v>
      </c>
      <c r="U26" s="331" t="s">
        <v>64</v>
      </c>
      <c r="V26" s="336" t="s">
        <v>64</v>
      </c>
      <c r="W26" s="331" t="s">
        <v>64</v>
      </c>
      <c r="X26" s="336" t="s">
        <v>64</v>
      </c>
      <c r="Y26" s="336" t="s">
        <v>64</v>
      </c>
      <c r="Z26" s="337" t="s">
        <v>64</v>
      </c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</row>
    <row r="27" spans="2:65" ht="228.2" customHeight="1" thickBot="1">
      <c r="B27" s="275"/>
      <c r="C27" s="277"/>
      <c r="D27" s="279"/>
      <c r="E27" s="168" t="s">
        <v>73</v>
      </c>
      <c r="F27" s="169" t="s">
        <v>84</v>
      </c>
      <c r="G27" s="170" t="s">
        <v>83</v>
      </c>
      <c r="H27" s="169" t="s">
        <v>85</v>
      </c>
      <c r="I27" s="171" t="s">
        <v>122</v>
      </c>
      <c r="J27" s="169" t="s">
        <v>42</v>
      </c>
      <c r="K27" s="172" t="s">
        <v>86</v>
      </c>
      <c r="L27" s="172" t="s">
        <v>41</v>
      </c>
      <c r="M27" s="173">
        <v>45147</v>
      </c>
      <c r="N27" s="173">
        <v>45196</v>
      </c>
      <c r="O27" s="186">
        <v>45838</v>
      </c>
      <c r="P27" s="174">
        <v>0.85</v>
      </c>
      <c r="Q27" s="175"/>
      <c r="R27" s="175">
        <v>632000000</v>
      </c>
      <c r="S27" s="176">
        <f>Q27-R27</f>
        <v>-632000000</v>
      </c>
      <c r="T27" s="177" t="s">
        <v>34</v>
      </c>
      <c r="U27" s="178" t="s">
        <v>64</v>
      </c>
      <c r="V27" s="178" t="s">
        <v>64</v>
      </c>
      <c r="W27" s="178" t="s">
        <v>64</v>
      </c>
      <c r="X27" s="178" t="s">
        <v>64</v>
      </c>
      <c r="Y27" s="178" t="s">
        <v>64</v>
      </c>
      <c r="Z27" s="179" t="s">
        <v>64</v>
      </c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</row>
    <row r="28" spans="2:65" s="224" customFormat="1" ht="144.75" customHeight="1">
      <c r="B28" s="275"/>
      <c r="C28" s="289" t="s">
        <v>29</v>
      </c>
      <c r="D28" s="288" t="s">
        <v>30</v>
      </c>
      <c r="E28" s="225" t="s">
        <v>217</v>
      </c>
      <c r="F28" s="226" t="s">
        <v>201</v>
      </c>
      <c r="G28" s="227" t="s">
        <v>202</v>
      </c>
      <c r="H28" s="228" t="s">
        <v>203</v>
      </c>
      <c r="I28" s="228" t="s">
        <v>204</v>
      </c>
      <c r="J28" s="229" t="s">
        <v>205</v>
      </c>
      <c r="K28" s="230" t="s">
        <v>40</v>
      </c>
      <c r="L28" s="230" t="s">
        <v>50</v>
      </c>
      <c r="M28" s="231">
        <v>45854</v>
      </c>
      <c r="N28" s="231">
        <v>45868</v>
      </c>
      <c r="O28" s="231">
        <v>46052</v>
      </c>
      <c r="P28" s="232" t="s">
        <v>206</v>
      </c>
      <c r="Q28" s="233">
        <f>R28/0.9</f>
        <v>22222222.22222222</v>
      </c>
      <c r="R28" s="233">
        <v>20000000</v>
      </c>
      <c r="S28" s="234">
        <f>Q28-R28</f>
        <v>2222222.2222222202</v>
      </c>
      <c r="T28" s="235" t="s">
        <v>34</v>
      </c>
      <c r="U28" s="211" t="s">
        <v>64</v>
      </c>
      <c r="V28" s="211" t="s">
        <v>64</v>
      </c>
      <c r="W28" s="211" t="s">
        <v>64</v>
      </c>
      <c r="X28" s="211" t="s">
        <v>64</v>
      </c>
      <c r="Y28" s="211" t="s">
        <v>64</v>
      </c>
      <c r="Z28" s="212" t="s">
        <v>64</v>
      </c>
    </row>
    <row r="29" spans="2:65" s="224" customFormat="1" ht="98.45" customHeight="1">
      <c r="B29" s="275"/>
      <c r="C29" s="279"/>
      <c r="D29" s="279"/>
      <c r="E29" s="236" t="s">
        <v>218</v>
      </c>
      <c r="F29" s="237" t="s">
        <v>207</v>
      </c>
      <c r="G29" s="238" t="s">
        <v>202</v>
      </c>
      <c r="H29" s="239" t="s">
        <v>203</v>
      </c>
      <c r="I29" s="239" t="s">
        <v>208</v>
      </c>
      <c r="J29" s="239" t="s">
        <v>209</v>
      </c>
      <c r="K29" s="202" t="s">
        <v>210</v>
      </c>
      <c r="L29" s="240" t="s">
        <v>50</v>
      </c>
      <c r="M29" s="241">
        <v>45854</v>
      </c>
      <c r="N29" s="201">
        <v>45868</v>
      </c>
      <c r="O29" s="241">
        <v>46052</v>
      </c>
      <c r="P29" s="242">
        <v>1</v>
      </c>
      <c r="Q29" s="223">
        <v>100000000</v>
      </c>
      <c r="R29" s="223">
        <v>100000000</v>
      </c>
      <c r="S29" s="213">
        <v>0</v>
      </c>
      <c r="T29" s="214" t="s">
        <v>34</v>
      </c>
      <c r="U29" s="211" t="s">
        <v>64</v>
      </c>
      <c r="V29" s="211" t="s">
        <v>64</v>
      </c>
      <c r="W29" s="211" t="s">
        <v>64</v>
      </c>
      <c r="X29" s="211" t="s">
        <v>64</v>
      </c>
      <c r="Y29" s="211" t="s">
        <v>64</v>
      </c>
      <c r="Z29" s="212" t="s">
        <v>64</v>
      </c>
    </row>
    <row r="30" spans="2:65" s="224" customFormat="1" ht="98.45" customHeight="1">
      <c r="B30" s="275"/>
      <c r="C30" s="279"/>
      <c r="D30" s="279"/>
      <c r="E30" s="236" t="s">
        <v>219</v>
      </c>
      <c r="F30" s="237" t="s">
        <v>211</v>
      </c>
      <c r="G30" s="238" t="s">
        <v>202</v>
      </c>
      <c r="H30" s="239" t="s">
        <v>203</v>
      </c>
      <c r="I30" s="239" t="s">
        <v>212</v>
      </c>
      <c r="J30" s="239" t="s">
        <v>213</v>
      </c>
      <c r="K30" s="202" t="s">
        <v>40</v>
      </c>
      <c r="L30" s="243" t="s">
        <v>50</v>
      </c>
      <c r="M30" s="241">
        <v>45840</v>
      </c>
      <c r="N30" s="200">
        <v>45854</v>
      </c>
      <c r="O30" s="201">
        <v>46112</v>
      </c>
      <c r="P30" s="242">
        <v>1</v>
      </c>
      <c r="Q30" s="223">
        <v>10000000</v>
      </c>
      <c r="R30" s="223">
        <v>10000000</v>
      </c>
      <c r="S30" s="213">
        <v>0</v>
      </c>
      <c r="T30" s="214" t="s">
        <v>34</v>
      </c>
      <c r="U30" s="211" t="s">
        <v>64</v>
      </c>
      <c r="V30" s="211" t="s">
        <v>64</v>
      </c>
      <c r="W30" s="211" t="s">
        <v>64</v>
      </c>
      <c r="X30" s="211" t="s">
        <v>64</v>
      </c>
      <c r="Y30" s="211" t="s">
        <v>64</v>
      </c>
      <c r="Z30" s="212" t="s">
        <v>64</v>
      </c>
    </row>
    <row r="31" spans="2:65" s="224" customFormat="1" ht="98.45" customHeight="1">
      <c r="B31" s="275"/>
      <c r="C31" s="279"/>
      <c r="D31" s="279"/>
      <c r="E31" s="236" t="s">
        <v>220</v>
      </c>
      <c r="F31" s="218" t="s">
        <v>214</v>
      </c>
      <c r="G31" s="219" t="s">
        <v>202</v>
      </c>
      <c r="H31" s="220" t="s">
        <v>203</v>
      </c>
      <c r="I31" s="220" t="s">
        <v>212</v>
      </c>
      <c r="J31" s="244" t="s">
        <v>215</v>
      </c>
      <c r="K31" s="202" t="s">
        <v>40</v>
      </c>
      <c r="L31" s="202" t="s">
        <v>50</v>
      </c>
      <c r="M31" s="201">
        <v>45840</v>
      </c>
      <c r="N31" s="201">
        <v>45854</v>
      </c>
      <c r="O31" s="201">
        <v>46112</v>
      </c>
      <c r="P31" s="202" t="s">
        <v>216</v>
      </c>
      <c r="Q31" s="223">
        <v>20000000</v>
      </c>
      <c r="R31" s="223">
        <v>20000000</v>
      </c>
      <c r="S31" s="192">
        <v>0</v>
      </c>
      <c r="T31" s="215" t="s">
        <v>34</v>
      </c>
      <c r="U31" s="202" t="s">
        <v>64</v>
      </c>
      <c r="V31" s="202" t="s">
        <v>64</v>
      </c>
      <c r="W31" s="202" t="s">
        <v>64</v>
      </c>
      <c r="X31" s="202" t="s">
        <v>64</v>
      </c>
      <c r="Y31" s="202" t="s">
        <v>64</v>
      </c>
      <c r="Z31" s="203" t="s">
        <v>64</v>
      </c>
    </row>
    <row r="32" spans="2:65" ht="98.45" customHeight="1">
      <c r="B32" s="275"/>
      <c r="C32" s="279"/>
      <c r="D32" s="279"/>
      <c r="E32" s="138" t="s">
        <v>135</v>
      </c>
      <c r="F32" s="139" t="s">
        <v>144</v>
      </c>
      <c r="G32" s="140" t="s">
        <v>145</v>
      </c>
      <c r="H32" s="141" t="s">
        <v>146</v>
      </c>
      <c r="I32" s="141" t="s">
        <v>147</v>
      </c>
      <c r="J32" s="141" t="s">
        <v>42</v>
      </c>
      <c r="K32" s="148" t="s">
        <v>40</v>
      </c>
      <c r="L32" s="148" t="s">
        <v>41</v>
      </c>
      <c r="M32" s="143">
        <v>45630</v>
      </c>
      <c r="N32" s="143">
        <v>45644</v>
      </c>
      <c r="O32" s="143">
        <v>45838</v>
      </c>
      <c r="P32" s="149" t="s">
        <v>154</v>
      </c>
      <c r="Q32" s="150">
        <v>80000000</v>
      </c>
      <c r="R32" s="150">
        <v>80000000</v>
      </c>
      <c r="S32" s="151">
        <v>0</v>
      </c>
      <c r="T32" s="152" t="s">
        <v>34</v>
      </c>
      <c r="U32" s="148" t="s">
        <v>148</v>
      </c>
      <c r="V32" s="148">
        <v>4</v>
      </c>
      <c r="W32" s="148" t="s">
        <v>152</v>
      </c>
      <c r="X32" s="148" t="s">
        <v>153</v>
      </c>
      <c r="Y32" s="148">
        <v>2023</v>
      </c>
      <c r="Z32" s="153" t="s">
        <v>155</v>
      </c>
    </row>
    <row r="33" spans="2:26" s="224" customFormat="1" ht="75">
      <c r="B33" s="275"/>
      <c r="C33" s="279"/>
      <c r="D33" s="279"/>
      <c r="E33" s="217" t="s">
        <v>226</v>
      </c>
      <c r="F33" s="218" t="s">
        <v>221</v>
      </c>
      <c r="G33" s="219" t="s">
        <v>222</v>
      </c>
      <c r="H33" s="220" t="s">
        <v>223</v>
      </c>
      <c r="I33" s="221" t="s">
        <v>224</v>
      </c>
      <c r="J33" s="220" t="s">
        <v>225</v>
      </c>
      <c r="K33" s="202" t="s">
        <v>40</v>
      </c>
      <c r="L33" s="202" t="s">
        <v>50</v>
      </c>
      <c r="M33" s="201">
        <v>45917</v>
      </c>
      <c r="N33" s="201">
        <v>45931</v>
      </c>
      <c r="O33" s="338">
        <v>46079</v>
      </c>
      <c r="P33" s="222" t="s">
        <v>199</v>
      </c>
      <c r="Q33" s="223">
        <f>R33/0.8</f>
        <v>100000000</v>
      </c>
      <c r="R33" s="223">
        <v>80000000</v>
      </c>
      <c r="S33" s="192">
        <f>Q33-R33</f>
        <v>20000000</v>
      </c>
      <c r="T33" s="215" t="s">
        <v>34</v>
      </c>
      <c r="U33" s="202" t="s">
        <v>64</v>
      </c>
      <c r="V33" s="202" t="s">
        <v>64</v>
      </c>
      <c r="W33" s="202" t="s">
        <v>64</v>
      </c>
      <c r="X33" s="202" t="s">
        <v>64</v>
      </c>
      <c r="Y33" s="202" t="s">
        <v>64</v>
      </c>
      <c r="Z33" s="203" t="s">
        <v>64</v>
      </c>
    </row>
    <row r="34" spans="2:26" s="224" customFormat="1" ht="135">
      <c r="B34" s="275"/>
      <c r="C34" s="279"/>
      <c r="D34" s="279"/>
      <c r="E34" s="256" t="s">
        <v>232</v>
      </c>
      <c r="F34" s="218" t="s">
        <v>227</v>
      </c>
      <c r="G34" s="219" t="s">
        <v>228</v>
      </c>
      <c r="H34" s="220" t="s">
        <v>229</v>
      </c>
      <c r="I34" s="220" t="s">
        <v>230</v>
      </c>
      <c r="J34" s="220" t="s">
        <v>231</v>
      </c>
      <c r="K34" s="202" t="s">
        <v>40</v>
      </c>
      <c r="L34" s="257" t="s">
        <v>41</v>
      </c>
      <c r="M34" s="201">
        <v>45903</v>
      </c>
      <c r="N34" s="201">
        <v>45924</v>
      </c>
      <c r="O34" s="201">
        <v>46157</v>
      </c>
      <c r="P34" s="222">
        <v>1</v>
      </c>
      <c r="Q34" s="223">
        <v>500000000</v>
      </c>
      <c r="R34" s="223">
        <v>500000000</v>
      </c>
      <c r="S34" s="192">
        <v>0</v>
      </c>
      <c r="T34" s="215" t="s">
        <v>34</v>
      </c>
      <c r="U34" s="202" t="s">
        <v>64</v>
      </c>
      <c r="V34" s="202" t="s">
        <v>64</v>
      </c>
      <c r="W34" s="202" t="s">
        <v>64</v>
      </c>
      <c r="X34" s="202" t="s">
        <v>64</v>
      </c>
      <c r="Y34" s="202" t="s">
        <v>64</v>
      </c>
      <c r="Z34" s="203" t="s">
        <v>64</v>
      </c>
    </row>
    <row r="35" spans="2:26" s="348" customFormat="1" ht="84.75" customHeight="1">
      <c r="B35" s="275"/>
      <c r="C35" s="279"/>
      <c r="D35" s="279"/>
      <c r="E35" s="339" t="s">
        <v>246</v>
      </c>
      <c r="F35" s="340" t="s">
        <v>247</v>
      </c>
      <c r="G35" s="341" t="s">
        <v>248</v>
      </c>
      <c r="H35" s="342" t="s">
        <v>249</v>
      </c>
      <c r="I35" s="342" t="s">
        <v>256</v>
      </c>
      <c r="J35" s="342" t="s">
        <v>42</v>
      </c>
      <c r="K35" s="321" t="s">
        <v>40</v>
      </c>
      <c r="L35" s="343" t="s">
        <v>41</v>
      </c>
      <c r="M35" s="344">
        <v>45924</v>
      </c>
      <c r="N35" s="344">
        <v>45938</v>
      </c>
      <c r="O35" s="344">
        <v>46170</v>
      </c>
      <c r="P35" s="345" t="s">
        <v>250</v>
      </c>
      <c r="Q35" s="346">
        <v>117647059</v>
      </c>
      <c r="R35" s="346">
        <v>100000000</v>
      </c>
      <c r="S35" s="213">
        <f>Q35-R35</f>
        <v>17647059</v>
      </c>
      <c r="T35" s="214" t="s">
        <v>34</v>
      </c>
      <c r="U35" s="321" t="s">
        <v>64</v>
      </c>
      <c r="V35" s="321" t="s">
        <v>64</v>
      </c>
      <c r="W35" s="321" t="s">
        <v>64</v>
      </c>
      <c r="X35" s="321" t="s">
        <v>64</v>
      </c>
      <c r="Y35" s="321" t="s">
        <v>64</v>
      </c>
      <c r="Z35" s="347" t="s">
        <v>64</v>
      </c>
    </row>
    <row r="36" spans="2:26" ht="60">
      <c r="B36" s="275"/>
      <c r="C36" s="279"/>
      <c r="D36" s="279"/>
      <c r="E36" s="138" t="s">
        <v>113</v>
      </c>
      <c r="F36" s="139" t="s">
        <v>114</v>
      </c>
      <c r="G36" s="140" t="s">
        <v>115</v>
      </c>
      <c r="H36" s="141" t="s">
        <v>116</v>
      </c>
      <c r="I36" s="141" t="s">
        <v>117</v>
      </c>
      <c r="J36" s="141" t="s">
        <v>42</v>
      </c>
      <c r="K36" s="142" t="s">
        <v>40</v>
      </c>
      <c r="L36" s="142" t="s">
        <v>41</v>
      </c>
      <c r="M36" s="143">
        <v>45448</v>
      </c>
      <c r="N36" s="143">
        <v>45476</v>
      </c>
      <c r="O36" s="143">
        <v>46141</v>
      </c>
      <c r="P36" s="142" t="s">
        <v>112</v>
      </c>
      <c r="Q36" s="144">
        <f>R36/0.85</f>
        <v>176470588.23529413</v>
      </c>
      <c r="R36" s="144">
        <v>150000000</v>
      </c>
      <c r="S36" s="145">
        <f>Q36-R36</f>
        <v>26470588.235294133</v>
      </c>
      <c r="T36" s="146" t="s">
        <v>34</v>
      </c>
      <c r="U36" s="142" t="s">
        <v>64</v>
      </c>
      <c r="V36" s="142" t="s">
        <v>64</v>
      </c>
      <c r="W36" s="142" t="s">
        <v>64</v>
      </c>
      <c r="X36" s="142" t="s">
        <v>64</v>
      </c>
      <c r="Y36" s="142" t="s">
        <v>64</v>
      </c>
      <c r="Z36" s="147" t="s">
        <v>64</v>
      </c>
    </row>
    <row r="37" spans="2:26" ht="60.75" thickBot="1">
      <c r="B37" s="275"/>
      <c r="C37" s="281"/>
      <c r="D37" s="281"/>
      <c r="E37" s="88" t="s">
        <v>109</v>
      </c>
      <c r="F37" s="89" t="s">
        <v>110</v>
      </c>
      <c r="G37" s="90" t="s">
        <v>43</v>
      </c>
      <c r="H37" s="91" t="s">
        <v>45</v>
      </c>
      <c r="I37" s="91" t="s">
        <v>111</v>
      </c>
      <c r="J37" s="91" t="s">
        <v>42</v>
      </c>
      <c r="K37" s="92" t="s">
        <v>40</v>
      </c>
      <c r="L37" s="93" t="s">
        <v>41</v>
      </c>
      <c r="M37" s="108">
        <v>45672</v>
      </c>
      <c r="N37" s="108">
        <v>45686</v>
      </c>
      <c r="O37" s="108">
        <v>45975</v>
      </c>
      <c r="P37" s="94" t="s">
        <v>112</v>
      </c>
      <c r="Q37" s="72">
        <f>R37/0.85</f>
        <v>588235294.11764705</v>
      </c>
      <c r="R37" s="72">
        <v>500000000</v>
      </c>
      <c r="S37" s="72">
        <f>Q37-R37</f>
        <v>88235294.117647052</v>
      </c>
      <c r="T37" s="95" t="s">
        <v>34</v>
      </c>
      <c r="U37" s="73" t="s">
        <v>64</v>
      </c>
      <c r="V37" s="73" t="s">
        <v>64</v>
      </c>
      <c r="W37" s="73" t="s">
        <v>64</v>
      </c>
      <c r="X37" s="73" t="s">
        <v>64</v>
      </c>
      <c r="Y37" s="73" t="s">
        <v>64</v>
      </c>
      <c r="Z37" s="74" t="s">
        <v>64</v>
      </c>
    </row>
    <row r="38" spans="2:26" ht="60" customHeight="1" thickBot="1">
      <c r="B38" s="96" t="s">
        <v>31</v>
      </c>
      <c r="C38" s="24" t="s">
        <v>53</v>
      </c>
      <c r="D38" s="23" t="s">
        <v>31</v>
      </c>
      <c r="E38" s="75" t="s">
        <v>35</v>
      </c>
      <c r="F38" s="76" t="s">
        <v>36</v>
      </c>
      <c r="G38" s="77" t="s">
        <v>37</v>
      </c>
      <c r="H38" s="78" t="s">
        <v>38</v>
      </c>
      <c r="I38" s="78" t="s">
        <v>123</v>
      </c>
      <c r="J38" s="78" t="s">
        <v>39</v>
      </c>
      <c r="K38" s="77" t="s">
        <v>40</v>
      </c>
      <c r="L38" s="77" t="s">
        <v>41</v>
      </c>
      <c r="M38" s="79">
        <v>44818</v>
      </c>
      <c r="N38" s="79">
        <v>44818</v>
      </c>
      <c r="O38" s="79">
        <v>47483</v>
      </c>
      <c r="P38" s="80">
        <v>0.7</v>
      </c>
      <c r="Q38" s="81">
        <f>R38/0.7</f>
        <v>1428571428.5714288</v>
      </c>
      <c r="R38" s="82">
        <v>1000000000</v>
      </c>
      <c r="S38" s="83">
        <f t="shared" ref="S38" si="4">Q38-R38</f>
        <v>428571428.57142878</v>
      </c>
      <c r="T38" s="84" t="s">
        <v>34</v>
      </c>
      <c r="U38" s="85" t="s">
        <v>64</v>
      </c>
      <c r="V38" s="85" t="s">
        <v>64</v>
      </c>
      <c r="W38" s="85" t="s">
        <v>64</v>
      </c>
      <c r="X38" s="85" t="s">
        <v>64</v>
      </c>
      <c r="Y38" s="85" t="s">
        <v>64</v>
      </c>
      <c r="Z38" s="86" t="s">
        <v>64</v>
      </c>
    </row>
    <row r="39" spans="2:26" ht="14.25" customHeight="1">
      <c r="B39" s="26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</row>
    <row r="40" spans="2:26" ht="18.75">
      <c r="B40" s="25" t="s">
        <v>55</v>
      </c>
      <c r="R40" s="22"/>
    </row>
    <row r="41" spans="2:26" ht="149.25" customHeight="1">
      <c r="B41" s="274" t="s">
        <v>54</v>
      </c>
      <c r="C41" s="274"/>
      <c r="D41" s="274"/>
      <c r="E41" s="274"/>
      <c r="F41" s="27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2:26">
      <c r="B42" s="216"/>
    </row>
    <row r="43" spans="2:26">
      <c r="B43" s="216" t="s">
        <v>233</v>
      </c>
    </row>
    <row r="44" spans="2:26">
      <c r="B44" s="216"/>
    </row>
    <row r="45" spans="2:26" ht="15" customHeight="1">
      <c r="B45" s="87"/>
      <c r="C45" s="137" t="s">
        <v>163</v>
      </c>
    </row>
  </sheetData>
  <autoFilter ref="B4:Z38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25">
    <sortCondition ref="D6:D25"/>
  </sortState>
  <mergeCells count="36"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  <mergeCell ref="B41:F41"/>
    <mergeCell ref="B6:B37"/>
    <mergeCell ref="C26:C27"/>
    <mergeCell ref="D26:D27"/>
    <mergeCell ref="D6:D12"/>
    <mergeCell ref="C6:C12"/>
    <mergeCell ref="C14:C25"/>
    <mergeCell ref="D14:D25"/>
    <mergeCell ref="D28:D37"/>
    <mergeCell ref="C28:C37"/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</mergeCells>
  <dataValidations count="2">
    <dataValidation type="whole" operator="greaterThanOrEqual" allowBlank="1" showInputMessage="1" showErrorMessage="1" sqref="Q38:Q39 R24 R6:R13 Q21 Q29:Q31 Q34:Q35 R18:R22 R26:R36" xr:uid="{00000000-0002-0000-0000-000000000000}">
      <formula1>0</formula1>
    </dataValidation>
    <dataValidation type="decimal" operator="greaterThanOrEqual" allowBlank="1" showInputMessage="1" showErrorMessage="1" sqref="Q18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ignoredErrors>
    <ignoredError sqref="E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zoomScale="110" zoomScaleNormal="11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E8" sqref="E8"/>
    </sheetView>
  </sheetViews>
  <sheetFormatPr defaultColWidth="0" defaultRowHeight="15"/>
  <cols>
    <col min="1" max="1" width="2.5703125" style="14" customWidth="1"/>
    <col min="2" max="2" width="17.140625" style="14" customWidth="1"/>
    <col min="3" max="3" width="15.140625" style="14" bestFit="1" customWidth="1"/>
    <col min="4" max="4" width="10.140625" style="14" customWidth="1"/>
    <col min="5" max="5" width="168.7109375" style="14" customWidth="1"/>
    <col min="6" max="6" width="2.5703125" style="14" customWidth="1"/>
    <col min="7" max="16384" width="8.7109375" style="14" hidden="1"/>
  </cols>
  <sheetData>
    <row r="1" spans="1:6" ht="15.75" thickBot="1"/>
    <row r="2" spans="1:6" s="15" customFormat="1" ht="34.5" customHeight="1" thickBot="1">
      <c r="A2" s="14"/>
      <c r="B2" s="314" t="s">
        <v>47</v>
      </c>
      <c r="C2" s="315"/>
      <c r="D2" s="315"/>
      <c r="E2" s="316"/>
      <c r="F2" s="14"/>
    </row>
    <row r="3" spans="1:6" s="15" customFormat="1" ht="15.75" thickBot="1">
      <c r="A3" s="14"/>
      <c r="B3" s="16" t="s">
        <v>46</v>
      </c>
      <c r="C3" s="17" t="s">
        <v>51</v>
      </c>
      <c r="D3" s="17" t="s">
        <v>52</v>
      </c>
      <c r="E3" s="17" t="s">
        <v>33</v>
      </c>
      <c r="F3" s="14"/>
    </row>
    <row r="4" spans="1:6" ht="15.75" thickBot="1">
      <c r="B4" s="311" t="s">
        <v>125</v>
      </c>
      <c r="C4" s="312"/>
      <c r="D4" s="312"/>
      <c r="E4" s="313"/>
    </row>
    <row r="5" spans="1:6" ht="30.75" thickBot="1">
      <c r="B5" s="101">
        <v>45320</v>
      </c>
      <c r="C5" s="102">
        <v>71</v>
      </c>
      <c r="D5" s="103" t="s">
        <v>27</v>
      </c>
      <c r="E5" s="104" t="s">
        <v>124</v>
      </c>
    </row>
    <row r="6" spans="1:6" ht="60.75" thickBot="1">
      <c r="B6" s="100">
        <v>45408</v>
      </c>
      <c r="C6" s="105" t="s">
        <v>126</v>
      </c>
      <c r="D6" s="106" t="s">
        <v>23</v>
      </c>
      <c r="E6" s="128" t="s">
        <v>129</v>
      </c>
    </row>
    <row r="7" spans="1:6" ht="15.75" thickBot="1">
      <c r="B7" s="124">
        <v>45491</v>
      </c>
      <c r="C7" s="125">
        <v>70</v>
      </c>
      <c r="D7" s="126" t="s">
        <v>27</v>
      </c>
      <c r="E7" s="109" t="s">
        <v>134</v>
      </c>
    </row>
    <row r="8" spans="1:6" ht="45" customHeight="1" thickBot="1">
      <c r="B8" s="100">
        <v>45586</v>
      </c>
      <c r="C8" s="127">
        <v>80</v>
      </c>
      <c r="D8" s="123" t="s">
        <v>29</v>
      </c>
      <c r="E8" s="132" t="s">
        <v>156</v>
      </c>
    </row>
    <row r="9" spans="1:6" ht="30.75" thickBot="1">
      <c r="B9" s="100">
        <v>45586</v>
      </c>
      <c r="C9" s="129">
        <v>74</v>
      </c>
      <c r="D9" s="130" t="s">
        <v>27</v>
      </c>
      <c r="E9" s="131" t="s">
        <v>159</v>
      </c>
    </row>
    <row r="10" spans="1:6">
      <c r="B10" s="18"/>
      <c r="C10" s="18"/>
      <c r="D10" s="18"/>
    </row>
    <row r="11" spans="1:6">
      <c r="B11" s="18"/>
      <c r="C11" s="18"/>
    </row>
  </sheetData>
  <autoFilter ref="B3:E5" xr:uid="{00000000-0009-0000-0000-000001000000}"/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Harmonogram výzev OPŽP</vt:lpstr>
      <vt:lpstr>Zdůvodnění</vt:lpstr>
      <vt:lpstr>'Harmonogram výzev OPŽP'!Názvy_tisku</vt:lpstr>
      <vt:lpstr>'Harmonogram výzev OPŽP'!Oblast_tisku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Morávková Lenka</dc:creator>
  <cp:lastModifiedBy>Hana Zamrazilová</cp:lastModifiedBy>
  <cp:revision>7</cp:revision>
  <cp:lastPrinted>2024-01-05T08:58:37Z</cp:lastPrinted>
  <dcterms:created xsi:type="dcterms:W3CDTF">2016-08-30T13:12:28Z</dcterms:created>
  <dcterms:modified xsi:type="dcterms:W3CDTF">2025-06-16T07:44:47Z</dcterms:modified>
</cp:coreProperties>
</file>