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5C2AEE13-D722-4420-9AF5-B76F625C67F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OPŽP'!$B$4:$Z$36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S33" i="1" s="1"/>
  <c r="Q28" i="1"/>
  <c r="S28" i="1" s="1"/>
  <c r="Q21" i="1"/>
  <c r="S21" i="1" s="1"/>
  <c r="Q18" i="1"/>
  <c r="S18" i="1" s="1"/>
  <c r="Q17" i="1"/>
  <c r="S17" i="1" s="1"/>
  <c r="Q16" i="1"/>
  <c r="S16" i="1" s="1"/>
  <c r="Q14" i="1"/>
  <c r="S14" i="1" s="1"/>
  <c r="Q13" i="1"/>
  <c r="S13" i="1" s="1"/>
  <c r="Q12" i="1"/>
  <c r="S12" i="1" s="1"/>
  <c r="Q25" i="1"/>
  <c r="S25" i="1" s="1"/>
  <c r="Q10" i="1" l="1"/>
  <c r="S10" i="1" s="1"/>
  <c r="Q26" i="1" l="1"/>
  <c r="S26" i="1" s="1"/>
  <c r="Q9" i="1"/>
  <c r="S9" i="1" s="1"/>
  <c r="Q8" i="1"/>
  <c r="S8" i="1" s="1"/>
  <c r="Q35" i="1" l="1"/>
  <c r="S35" i="1" s="1"/>
  <c r="Q36" i="1"/>
  <c r="S36" i="1" s="1"/>
  <c r="Q20" i="1"/>
  <c r="S20" i="1" s="1"/>
  <c r="Q7" i="1" l="1"/>
  <c r="S7" i="1" s="1"/>
  <c r="Q11" i="1" l="1"/>
  <c r="S11" i="1" s="1"/>
  <c r="Q6" i="1" l="1"/>
  <c r="S6" i="1" s="1"/>
  <c r="Q27" i="1" l="1"/>
  <c r="S27" i="1" l="1"/>
</calcChain>
</file>

<file path=xl/sharedStrings.xml><?xml version="1.0" encoding="utf-8"?>
<sst xmlns="http://schemas.openxmlformats.org/spreadsheetml/2006/main" count="549" uniqueCount="244">
  <si>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</si>
  <si>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</si>
  <si>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</si>
  <si>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</si>
  <si>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</si>
  <si>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</si>
  <si>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</si>
  <si>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</si>
  <si>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</si>
  <si>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</si>
  <si>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</si>
  <si>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</si>
  <si>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</si>
  <si>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</si>
  <si>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</si>
  <si>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</si>
  <si>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</si>
  <si>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</si>
  <si>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</si>
  <si>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</si>
  <si>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</si>
  <si>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</si>
  <si>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</si>
  <si>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</si>
  <si>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</si>
  <si>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</si>
  <si>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</si>
  <si>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</si>
  <si>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</si>
  <si>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</si>
  <si>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</si>
  <si>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</si>
  <si>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</si>
  <si>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</si>
  <si>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</si>
  <si>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</si>
  <si>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</si>
  <si>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</si>
  <si>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</si>
  <si>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</si>
  <si>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</si>
  <si>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</si>
  <si>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</si>
  <si>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</si>
  <si>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</si>
  <si>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</si>
  <si>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</si>
  <si>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</si>
  <si>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</si>
  <si>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</si>
  <si>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</si>
  <si>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</si>
  <si>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</si>
  <si>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</si>
  <si>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</si>
  <si>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</si>
  <si>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</si>
  <si>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</si>
  <si>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</si>
  <si>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</si>
  <si>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</si>
  <si>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</si>
  <si>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</si>
  <si>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</si>
  <si>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</si>
  <si>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</si>
  <si>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</si>
  <si>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</si>
  <si>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</si>
  <si>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</si>
  <si>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</si>
  <si>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</si>
  <si>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</si>
  <si>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</si>
  <si>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</si>
  <si>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</si>
  <si>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</si>
  <si>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</si>
  <si>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</si>
  <si>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</si>
  <si>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</si>
  <si>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</si>
  <si>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</si>
  <si>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</si>
  <si>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</si>
  <si>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</si>
  <si>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</si>
  <si>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</si>
  <si>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</si>
  <si>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</si>
  <si>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</si>
  <si>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</si>
  <si>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</si>
  <si>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</si>
  <si>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</si>
  <si>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</si>
  <si>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</si>
  <si>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</si>
  <si>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</si>
  <si>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</si>
  <si>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</si>
  <si>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</si>
  <si>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</si>
  <si>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</si>
  <si>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</si>
  <si>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</si>
  <si>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</si>
  <si>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070</t>
  </si>
  <si>
    <t>MŽP_70. výzva, SC 1.3, opatření 1.3.6, průběžná</t>
  </si>
  <si>
    <t>1.3.6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</si>
  <si>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</si>
  <si>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</si>
  <si>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</si>
  <si>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</si>
  <si>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</si>
  <si>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</si>
  <si>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</si>
  <si>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</si>
  <si>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</si>
  <si>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</si>
  <si>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</si>
  <si>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</si>
  <si>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</si>
  <si>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</si>
  <si>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</si>
  <si>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</si>
  <si>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</si>
  <si>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</si>
  <si>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</si>
  <si>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</si>
  <si>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</si>
  <si>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</si>
  <si>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</si>
  <si>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</si>
  <si>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</si>
  <si>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</si>
  <si>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</si>
  <si>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</si>
  <si>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</si>
  <si>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</si>
  <si>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</si>
  <si>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</si>
  <si>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</si>
  <si>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</si>
  <si>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</si>
  <si>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</si>
  <si>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</si>
  <si>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</si>
  <si>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</si>
  <si>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</si>
  <si>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</si>
  <si>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</si>
  <si>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</si>
  <si>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</si>
  <si>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</si>
  <si>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</si>
  <si>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</si>
  <si>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</si>
  <si>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</si>
  <si>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</si>
  <si>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</si>
  <si>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</si>
  <si>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</si>
  <si>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</si>
  <si>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</si>
  <si>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</si>
  <si>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</si>
  <si>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</si>
  <si>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</si>
  <si>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</si>
  <si>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t>082</t>
  </si>
  <si>
    <t>MŽP_82. Výzva, SC 1.3, opatření 1.3.1, kolová</t>
  </si>
  <si>
    <t>výzva vyhlášená v předešlých letech, která pokračuje do roku 2025, příp. dále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</si>
  <si>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26.3.2025</t>
    </r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</si>
  <si>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</si>
  <si>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</si>
  <si>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</si>
  <si>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</si>
  <si>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85 % - 90 %
</t>
  </si>
  <si>
    <t>83***</t>
  </si>
  <si>
    <t>84***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</si>
  <si>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</si>
  <si>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</si>
  <si>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</si>
  <si>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</si>
  <si>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</si>
  <si>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</si>
  <si>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</si>
  <si>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</si>
  <si>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</si>
  <si>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85% s vyjímkami dle kap. D 3.4.3 PrŽaP (až 95 %)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</si>
  <si>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</si>
  <si>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</si>
  <si>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</si>
  <si>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</si>
  <si>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</si>
  <si>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</si>
  <si>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</si>
  <si>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</si>
  <si>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</si>
  <si>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</si>
  <si>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>88***</t>
  </si>
  <si>
    <t>87***</t>
  </si>
  <si>
    <t>86***</t>
  </si>
  <si>
    <t>85***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</si>
  <si>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</si>
  <si>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</si>
  <si>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</si>
  <si>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</si>
  <si>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</si>
  <si>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>89***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</si>
  <si>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</si>
  <si>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</si>
  <si>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</si>
  <si>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</si>
  <si>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</si>
  <si>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</si>
  <si>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</si>
  <si>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</si>
  <si>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</si>
  <si>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</si>
  <si>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</si>
  <si>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</si>
  <si>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</si>
  <si>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</si>
  <si>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</si>
  <si>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</si>
  <si>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>90***</t>
  </si>
  <si>
    <t>91***</t>
  </si>
  <si>
    <t>92***</t>
  </si>
  <si>
    <t>93***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</si>
  <si>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</si>
  <si>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</si>
  <si>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</si>
  <si>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</si>
  <si>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</si>
  <si>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94***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</si>
  <si>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</si>
  <si>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</si>
  <si>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</si>
  <si>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</si>
  <si>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</si>
  <si>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95***</t>
  </si>
  <si>
    <t>*** V návaznosti na čl. 18 odst. 2 a odst. 5 Obecného nařízení, týkající se mid-term přezkumu a přidělení částky flexibility, může u uvedené výzvy dojít k posunu termínu jejího vyhlášení.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</si>
</sst>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21" fillId="0" borderId="0" xfId="0" applyFont="1"/>
    <xf numFmtId="0" fontId="22" fillId="9" borderId="19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1" fillId="8" borderId="0" xfId="0" applyFont="1" applyFill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20" fillId="0" borderId="0" xfId="0" applyFont="1"/>
    <xf numFmtId="0" fontId="23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left" vertical="center" wrapText="1"/>
    </xf>
    <xf numFmtId="14" fontId="23" fillId="8" borderId="9" xfId="0" applyNumberFormat="1" applyFont="1" applyFill="1" applyBorder="1" applyAlignment="1">
      <alignment horizontal="center" vertical="center" wrapText="1"/>
    </xf>
    <xf numFmtId="9" fontId="23" fillId="8" borderId="9" xfId="0" applyNumberFormat="1" applyFont="1" applyFill="1" applyBorder="1" applyAlignment="1">
      <alignment horizontal="center" vertical="center" wrapText="1"/>
    </xf>
    <xf numFmtId="3" fontId="23" fillId="8" borderId="9" xfId="0" applyNumberFormat="1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7" fillId="8" borderId="0" xfId="0" applyFont="1" applyFill="1" applyAlignment="1">
      <alignment wrapText="1"/>
    </xf>
    <xf numFmtId="0" fontId="23" fillId="8" borderId="9" xfId="0" applyFont="1" applyFill="1" applyBorder="1" applyAlignment="1">
      <alignment horizontal="center" vertical="center"/>
    </xf>
    <xf numFmtId="0" fontId="23" fillId="13" borderId="12" xfId="0" applyFont="1" applyFill="1" applyBorder="1" applyAlignment="1">
      <alignment horizontal="center" vertical="center" wrapText="1"/>
    </xf>
    <xf numFmtId="49" fontId="23" fillId="13" borderId="12" xfId="0" applyNumberFormat="1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vertical="center" wrapText="1"/>
    </xf>
    <xf numFmtId="14" fontId="23" fillId="13" borderId="12" xfId="0" applyNumberFormat="1" applyFont="1" applyFill="1" applyBorder="1" applyAlignment="1">
      <alignment horizontal="center" vertical="center" wrapText="1"/>
    </xf>
    <xf numFmtId="3" fontId="28" fillId="13" borderId="12" xfId="0" applyNumberFormat="1" applyFont="1" applyFill="1" applyBorder="1" applyAlignment="1">
      <alignment horizontal="center" vertical="center" wrapText="1"/>
    </xf>
    <xf numFmtId="3" fontId="23" fillId="13" borderId="12" xfId="0" applyNumberFormat="1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/>
    </xf>
    <xf numFmtId="3" fontId="39" fillId="13" borderId="9" xfId="0" applyNumberFormat="1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/>
    </xf>
    <xf numFmtId="0" fontId="24" fillId="13" borderId="10" xfId="0" applyFont="1" applyFill="1" applyBorder="1" applyAlignment="1">
      <alignment horizontal="center" vertical="center"/>
    </xf>
    <xf numFmtId="49" fontId="18" fillId="13" borderId="11" xfId="0" applyNumberFormat="1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49" fontId="18" fillId="13" borderId="14" xfId="0" applyNumberFormat="1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vertical="center" wrapText="1"/>
    </xf>
    <xf numFmtId="0" fontId="18" fillId="13" borderId="12" xfId="0" applyFont="1" applyFill="1" applyBorder="1" applyAlignment="1">
      <alignment vertical="center" wrapText="1"/>
    </xf>
    <xf numFmtId="14" fontId="18" fillId="13" borderId="12" xfId="0" applyNumberFormat="1" applyFont="1" applyFill="1" applyBorder="1" applyAlignment="1">
      <alignment horizontal="center" vertical="center" wrapText="1"/>
    </xf>
    <xf numFmtId="9" fontId="18" fillId="13" borderId="12" xfId="0" applyNumberFormat="1" applyFont="1" applyFill="1" applyBorder="1" applyAlignment="1">
      <alignment horizontal="center" vertical="center" wrapText="1"/>
    </xf>
    <xf numFmtId="3" fontId="39" fillId="13" borderId="12" xfId="0" applyNumberFormat="1" applyFont="1" applyFill="1" applyBorder="1" applyAlignment="1">
      <alignment horizontal="center" vertical="center" wrapText="1"/>
    </xf>
    <xf numFmtId="3" fontId="18" fillId="13" borderId="12" xfId="0" applyNumberFormat="1" applyFont="1" applyFill="1" applyBorder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49" fontId="18" fillId="13" borderId="34" xfId="0" applyNumberFormat="1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49" fontId="18" fillId="13" borderId="15" xfId="0" applyNumberFormat="1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vertical="center" wrapText="1"/>
    </xf>
    <xf numFmtId="14" fontId="18" fillId="13" borderId="15" xfId="0" applyNumberFormat="1" applyFont="1" applyFill="1" applyBorder="1" applyAlignment="1">
      <alignment horizontal="center" vertical="center" wrapText="1"/>
    </xf>
    <xf numFmtId="9" fontId="18" fillId="13" borderId="15" xfId="0" applyNumberFormat="1" applyFont="1" applyFill="1" applyBorder="1" applyAlignment="1">
      <alignment horizontal="center" vertical="center" wrapText="1"/>
    </xf>
    <xf numFmtId="3" fontId="39" fillId="13" borderId="15" xfId="0" applyNumberFormat="1" applyFont="1" applyFill="1" applyBorder="1" applyAlignment="1">
      <alignment horizontal="center" vertical="center" wrapText="1"/>
    </xf>
    <xf numFmtId="3" fontId="18" fillId="13" borderId="15" xfId="0" applyNumberFormat="1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16" xfId="0" applyFont="1" applyFill="1" applyBorder="1" applyAlignment="1">
      <alignment horizontal="center" vertical="center"/>
    </xf>
    <xf numFmtId="49" fontId="18" fillId="13" borderId="28" xfId="0" applyNumberFormat="1" applyFont="1" applyFill="1" applyBorder="1" applyAlignment="1">
      <alignment horizontal="center" vertical="center" wrapText="1"/>
    </xf>
    <xf numFmtId="49" fontId="18" fillId="13" borderId="12" xfId="0" applyNumberFormat="1" applyFont="1" applyFill="1" applyBorder="1" applyAlignment="1">
      <alignment horizontal="center" vertical="center" wrapText="1"/>
    </xf>
    <xf numFmtId="9" fontId="18" fillId="13" borderId="22" xfId="0" applyNumberFormat="1" applyFont="1" applyFill="1" applyBorder="1" applyAlignment="1">
      <alignment horizontal="center" vertical="center" wrapText="1"/>
    </xf>
    <xf numFmtId="49" fontId="23" fillId="8" borderId="6" xfId="0" applyNumberFormat="1" applyFont="1" applyFill="1" applyBorder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/>
    </xf>
    <xf numFmtId="49" fontId="23" fillId="13" borderId="11" xfId="0" applyNumberFormat="1" applyFont="1" applyFill="1" applyBorder="1" applyAlignment="1">
      <alignment horizontal="center" vertical="center" wrapText="1"/>
    </xf>
    <xf numFmtId="49" fontId="23" fillId="13" borderId="12" xfId="0" applyNumberFormat="1" applyFont="1" applyFill="1" applyBorder="1" applyAlignment="1">
      <alignment horizontal="left" vertical="center" wrapText="1"/>
    </xf>
    <xf numFmtId="9" fontId="23" fillId="13" borderId="12" xfId="0" applyNumberFormat="1" applyFont="1" applyFill="1" applyBorder="1" applyAlignment="1">
      <alignment horizontal="center" vertical="center" wrapText="1"/>
    </xf>
    <xf numFmtId="0" fontId="37" fillId="13" borderId="23" xfId="0" applyFont="1" applyFill="1" applyBorder="1" applyAlignment="1">
      <alignment horizontal="center" vertical="center"/>
    </xf>
    <xf numFmtId="3" fontId="28" fillId="8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23" fillId="8" borderId="31" xfId="0" applyNumberFormat="1" applyFont="1" applyFill="1" applyBorder="1" applyAlignment="1">
      <alignment horizontal="center" vertical="center" wrapText="1"/>
    </xf>
    <xf numFmtId="49" fontId="23" fillId="8" borderId="13" xfId="0" applyNumberFormat="1" applyFont="1" applyFill="1" applyBorder="1" applyAlignment="1">
      <alignment horizontal="left" vertical="center" wrapText="1"/>
    </xf>
    <xf numFmtId="49" fontId="23" fillId="8" borderId="13" xfId="0" applyNumberFormat="1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9" fontId="23" fillId="8" borderId="13" xfId="0" applyNumberFormat="1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vertical="center" wrapText="1"/>
    </xf>
    <xf numFmtId="0" fontId="15" fillId="13" borderId="15" xfId="0" applyFont="1" applyFill="1" applyBorder="1" applyAlignment="1">
      <alignment vertical="center" wrapText="1"/>
    </xf>
    <xf numFmtId="0" fontId="23" fillId="13" borderId="12" xfId="0" applyFont="1" applyFill="1" applyBorder="1" applyAlignment="1">
      <alignment wrapText="1"/>
    </xf>
    <xf numFmtId="14" fontId="21" fillId="8" borderId="19" xfId="0" applyNumberFormat="1" applyFont="1" applyFill="1" applyBorder="1" applyAlignment="1">
      <alignment horizontal="center" vertical="center"/>
    </xf>
    <xf numFmtId="14" fontId="21" fillId="8" borderId="25" xfId="0" applyNumberFormat="1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49" fontId="14" fillId="8" borderId="25" xfId="0" applyNumberFormat="1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wrapText="1"/>
    </xf>
    <xf numFmtId="0" fontId="11" fillId="8" borderId="19" xfId="0" applyFont="1" applyFill="1" applyBorder="1" applyAlignment="1">
      <alignment horizontal="center" vertical="center"/>
    </xf>
    <xf numFmtId="49" fontId="11" fillId="8" borderId="19" xfId="0" applyNumberFormat="1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vertical="center" wrapText="1"/>
    </xf>
    <xf numFmtId="14" fontId="23" fillId="8" borderId="13" xfId="0" applyNumberFormat="1" applyFont="1" applyFill="1" applyBorder="1" applyAlignment="1">
      <alignment horizontal="center" vertical="center" wrapText="1"/>
    </xf>
    <xf numFmtId="0" fontId="10" fillId="8" borderId="18" xfId="0" applyFont="1" applyFill="1" applyBorder="1"/>
    <xf numFmtId="0" fontId="23" fillId="8" borderId="13" xfId="0" applyFont="1" applyFill="1" applyBorder="1" applyAlignment="1">
      <alignment horizontal="center" vertical="center"/>
    </xf>
    <xf numFmtId="49" fontId="18" fillId="13" borderId="36" xfId="0" applyNumberFormat="1" applyFont="1" applyFill="1" applyBorder="1" applyAlignment="1">
      <alignment horizontal="center" vertical="center" wrapText="1"/>
    </xf>
    <xf numFmtId="0" fontId="18" fillId="13" borderId="21" xfId="0" applyFont="1" applyFill="1" applyBorder="1" applyAlignment="1">
      <alignment horizontal="center" vertical="center" wrapText="1"/>
    </xf>
    <xf numFmtId="49" fontId="18" fillId="13" borderId="21" xfId="0" applyNumberFormat="1" applyFont="1" applyFill="1" applyBorder="1" applyAlignment="1">
      <alignment horizontal="center" vertical="center" wrapText="1"/>
    </xf>
    <xf numFmtId="0" fontId="18" fillId="13" borderId="21" xfId="0" applyFont="1" applyFill="1" applyBorder="1" applyAlignment="1">
      <alignment vertical="center" wrapText="1"/>
    </xf>
    <xf numFmtId="0" fontId="15" fillId="13" borderId="21" xfId="0" applyFont="1" applyFill="1" applyBorder="1" applyAlignment="1">
      <alignment vertical="center" wrapText="1"/>
    </xf>
    <xf numFmtId="14" fontId="18" fillId="13" borderId="21" xfId="0" applyNumberFormat="1" applyFont="1" applyFill="1" applyBorder="1" applyAlignment="1">
      <alignment horizontal="center" vertical="center" wrapText="1"/>
    </xf>
    <xf numFmtId="9" fontId="18" fillId="13" borderId="21" xfId="0" applyNumberFormat="1" applyFont="1" applyFill="1" applyBorder="1" applyAlignment="1">
      <alignment horizontal="center" vertical="center" wrapText="1"/>
    </xf>
    <xf numFmtId="3" fontId="39" fillId="13" borderId="21" xfId="0" applyNumberFormat="1" applyFont="1" applyFill="1" applyBorder="1" applyAlignment="1">
      <alignment horizontal="center" vertical="center" wrapText="1"/>
    </xf>
    <xf numFmtId="3" fontId="18" fillId="13" borderId="21" xfId="0" applyNumberFormat="1" applyFont="1" applyFill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/>
    </xf>
    <xf numFmtId="0" fontId="24" fillId="13" borderId="21" xfId="0" applyFont="1" applyFill="1" applyBorder="1" applyAlignment="1">
      <alignment horizontal="center" vertical="center"/>
    </xf>
    <xf numFmtId="0" fontId="24" fillId="13" borderId="20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14" fontId="10" fillId="8" borderId="37" xfId="0" applyNumberFormat="1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49" fontId="10" fillId="8" borderId="25" xfId="0" applyNumberFormat="1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wrapText="1"/>
    </xf>
    <xf numFmtId="0" fontId="21" fillId="8" borderId="17" xfId="0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wrapText="1"/>
    </xf>
    <xf numFmtId="0" fontId="6" fillId="8" borderId="19" xfId="0" applyFont="1" applyFill="1" applyBorder="1" applyAlignment="1">
      <alignment wrapText="1"/>
    </xf>
    <xf numFmtId="0" fontId="23" fillId="8" borderId="13" xfId="0" applyFont="1" applyFill="1" applyBorder="1" applyAlignment="1">
      <alignment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/>
    </xf>
    <xf numFmtId="0" fontId="4" fillId="0" borderId="0" xfId="0" applyFont="1"/>
    <xf numFmtId="49" fontId="23" fillId="13" borderId="33" xfId="0" applyNumberFormat="1" applyFont="1" applyFill="1" applyBorder="1" applyAlignment="1">
      <alignment horizontal="center" vertical="center" wrapText="1"/>
    </xf>
    <xf numFmtId="49" fontId="23" fillId="13" borderId="22" xfId="0" applyNumberFormat="1" applyFont="1" applyFill="1" applyBorder="1" applyAlignment="1">
      <alignment horizontal="left" vertical="center" wrapText="1"/>
    </xf>
    <xf numFmtId="49" fontId="23" fillId="13" borderId="22" xfId="0" applyNumberFormat="1" applyFont="1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left" vertical="center" wrapText="1"/>
    </xf>
    <xf numFmtId="0" fontId="16" fillId="13" borderId="22" xfId="0" applyFont="1" applyFill="1" applyBorder="1" applyAlignment="1">
      <alignment horizontal="center" vertical="center" wrapText="1"/>
    </xf>
    <xf numFmtId="14" fontId="23" fillId="13" borderId="22" xfId="0" applyNumberFormat="1" applyFont="1" applyFill="1" applyBorder="1" applyAlignment="1">
      <alignment horizontal="center" vertical="center" wrapText="1"/>
    </xf>
    <xf numFmtId="3" fontId="16" fillId="13" borderId="22" xfId="0" applyNumberFormat="1" applyFont="1" applyFill="1" applyBorder="1" applyAlignment="1">
      <alignment horizontal="center" vertical="center" wrapText="1"/>
    </xf>
    <xf numFmtId="3" fontId="39" fillId="13" borderId="22" xfId="0" applyNumberFormat="1" applyFont="1" applyFill="1" applyBorder="1" applyAlignment="1">
      <alignment horizontal="center" vertical="center" wrapText="1"/>
    </xf>
    <xf numFmtId="0" fontId="39" fillId="13" borderId="22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center" vertical="center" wrapText="1"/>
    </xf>
    <xf numFmtId="9" fontId="23" fillId="13" borderId="22" xfId="0" applyNumberFormat="1" applyFont="1" applyFill="1" applyBorder="1" applyAlignment="1">
      <alignment horizontal="center" vertical="center" wrapText="1"/>
    </xf>
    <xf numFmtId="3" fontId="23" fillId="13" borderId="22" xfId="0" applyNumberFormat="1" applyFont="1" applyFill="1" applyBorder="1" applyAlignment="1">
      <alignment horizontal="center" vertical="center" wrapText="1"/>
    </xf>
    <xf numFmtId="3" fontId="28" fillId="13" borderId="22" xfId="0" applyNumberFormat="1" applyFont="1" applyFill="1" applyBorder="1" applyAlignment="1">
      <alignment horizontal="center" vertical="center" wrapText="1"/>
    </xf>
    <xf numFmtId="0" fontId="28" fillId="13" borderId="22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 wrapText="1"/>
    </xf>
    <xf numFmtId="49" fontId="23" fillId="13" borderId="36" xfId="0" applyNumberFormat="1" applyFont="1" applyFill="1" applyBorder="1" applyAlignment="1">
      <alignment horizontal="center" vertical="center" wrapText="1"/>
    </xf>
    <xf numFmtId="49" fontId="23" fillId="13" borderId="21" xfId="0" applyNumberFormat="1" applyFont="1" applyFill="1" applyBorder="1" applyAlignment="1">
      <alignment horizontal="left" vertical="center" wrapText="1"/>
    </xf>
    <xf numFmtId="49" fontId="16" fillId="13" borderId="21" xfId="0" applyNumberFormat="1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vertical="center" wrapText="1"/>
    </xf>
    <xf numFmtId="0" fontId="23" fillId="13" borderId="21" xfId="0" applyFont="1" applyFill="1" applyBorder="1" applyAlignment="1">
      <alignment vertical="center" wrapText="1"/>
    </xf>
    <xf numFmtId="0" fontId="16" fillId="13" borderId="21" xfId="0" applyFont="1" applyFill="1" applyBorder="1" applyAlignment="1">
      <alignment horizontal="center" vertical="center" wrapText="1"/>
    </xf>
    <xf numFmtId="14" fontId="9" fillId="13" borderId="21" xfId="0" applyNumberFormat="1" applyFont="1" applyFill="1" applyBorder="1" applyAlignment="1">
      <alignment horizontal="center" vertical="center" wrapText="1"/>
    </xf>
    <xf numFmtId="14" fontId="5" fillId="13" borderId="21" xfId="0" applyNumberFormat="1" applyFont="1" applyFill="1" applyBorder="1" applyAlignment="1">
      <alignment horizontal="center" vertical="center" wrapText="1"/>
    </xf>
    <xf numFmtId="0" fontId="23" fillId="13" borderId="21" xfId="0" applyFont="1" applyFill="1" applyBorder="1" applyAlignment="1">
      <alignment horizontal="center" vertical="center" wrapText="1"/>
    </xf>
    <xf numFmtId="3" fontId="23" fillId="13" borderId="21" xfId="0" applyNumberFormat="1" applyFont="1" applyFill="1" applyBorder="1" applyAlignment="1">
      <alignment horizontal="center" vertical="center" wrapText="1"/>
    </xf>
    <xf numFmtId="0" fontId="23" fillId="13" borderId="21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left" vertical="center" wrapText="1"/>
    </xf>
    <xf numFmtId="49" fontId="16" fillId="13" borderId="12" xfId="0" applyNumberFormat="1" applyFont="1" applyFill="1" applyBorder="1" applyAlignment="1">
      <alignment horizontal="center" vertical="center" wrapText="1"/>
    </xf>
    <xf numFmtId="3" fontId="28" fillId="13" borderId="13" xfId="0" applyNumberFormat="1" applyFont="1" applyFill="1" applyBorder="1" applyAlignment="1">
      <alignment horizontal="center" vertical="center" wrapText="1"/>
    </xf>
    <xf numFmtId="0" fontId="28" fillId="13" borderId="12" xfId="0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49" fontId="23" fillId="13" borderId="6" xfId="0" applyNumberFormat="1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vertical="center" wrapText="1"/>
    </xf>
    <xf numFmtId="49" fontId="23" fillId="13" borderId="9" xfId="0" applyNumberFormat="1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14" fontId="23" fillId="13" borderId="9" xfId="0" applyNumberFormat="1" applyFont="1" applyFill="1" applyBorder="1" applyAlignment="1">
      <alignment horizontal="center" vertical="center" wrapText="1"/>
    </xf>
    <xf numFmtId="9" fontId="23" fillId="13" borderId="9" xfId="0" applyNumberFormat="1" applyFont="1" applyFill="1" applyBorder="1" applyAlignment="1">
      <alignment horizontal="center" vertical="center" wrapText="1"/>
    </xf>
    <xf numFmtId="3" fontId="28" fillId="13" borderId="9" xfId="0" applyNumberFormat="1" applyFont="1" applyFill="1" applyBorder="1" applyAlignment="1">
      <alignment horizontal="center" vertical="center" wrapText="1"/>
    </xf>
    <xf numFmtId="3" fontId="23" fillId="13" borderId="9" xfId="0" applyNumberFormat="1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14" fontId="12" fillId="13" borderId="9" xfId="0" applyNumberFormat="1" applyFont="1" applyFill="1" applyBorder="1" applyAlignment="1">
      <alignment horizontal="center" vertical="center" wrapText="1"/>
    </xf>
    <xf numFmtId="0" fontId="37" fillId="13" borderId="9" xfId="0" applyFont="1" applyFill="1" applyBorder="1" applyAlignment="1">
      <alignment horizontal="center" vertical="center"/>
    </xf>
    <xf numFmtId="0" fontId="37" fillId="13" borderId="10" xfId="0" applyFont="1" applyFill="1" applyBorder="1" applyAlignment="1">
      <alignment horizontal="center" vertical="center"/>
    </xf>
    <xf numFmtId="49" fontId="18" fillId="13" borderId="31" xfId="0" applyNumberFormat="1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vertical="center" wrapText="1"/>
    </xf>
    <xf numFmtId="49" fontId="18" fillId="13" borderId="13" xfId="0" applyNumberFormat="1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vertical="center" wrapText="1"/>
    </xf>
    <xf numFmtId="0" fontId="18" fillId="13" borderId="13" xfId="0" applyFont="1" applyFill="1" applyBorder="1" applyAlignment="1">
      <alignment horizontal="center" vertical="center" wrapText="1"/>
    </xf>
    <xf numFmtId="14" fontId="18" fillId="13" borderId="13" xfId="0" applyNumberFormat="1" applyFont="1" applyFill="1" applyBorder="1" applyAlignment="1">
      <alignment horizontal="center" vertical="center" wrapText="1"/>
    </xf>
    <xf numFmtId="9" fontId="18" fillId="13" borderId="13" xfId="0" applyNumberFormat="1" applyFont="1" applyFill="1" applyBorder="1" applyAlignment="1">
      <alignment horizontal="center" vertical="center" wrapText="1"/>
    </xf>
    <xf numFmtId="3" fontId="18" fillId="13" borderId="13" xfId="0" applyNumberFormat="1" applyFont="1" applyFill="1" applyBorder="1" applyAlignment="1">
      <alignment horizontal="center" vertical="center" wrapText="1"/>
    </xf>
    <xf numFmtId="3" fontId="39" fillId="13" borderId="13" xfId="0" applyNumberFormat="1" applyFont="1" applyFill="1" applyBorder="1" applyAlignment="1">
      <alignment horizontal="center" vertical="center" wrapText="1"/>
    </xf>
    <xf numFmtId="0" fontId="39" fillId="13" borderId="13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24" xfId="0" applyFont="1" applyFill="1" applyBorder="1" applyAlignment="1">
      <alignment horizontal="center" vertical="center"/>
    </xf>
    <xf numFmtId="14" fontId="23" fillId="8" borderId="14" xfId="0" applyNumberFormat="1" applyFont="1" applyFill="1" applyBorder="1" applyAlignment="1">
      <alignment horizontal="center" vertical="center" wrapText="1"/>
    </xf>
    <xf numFmtId="14" fontId="12" fillId="13" borderId="12" xfId="0" applyNumberFormat="1" applyFont="1" applyFill="1" applyBorder="1" applyAlignment="1">
      <alignment horizontal="center" vertical="center" wrapText="1"/>
    </xf>
    <xf numFmtId="14" fontId="23" fillId="8" borderId="12" xfId="0" applyNumberFormat="1" applyFont="1" applyFill="1" applyBorder="1" applyAlignment="1">
      <alignment horizontal="center" vertical="center" wrapText="1"/>
    </xf>
    <xf numFmtId="14" fontId="3" fillId="13" borderId="38" xfId="0" applyNumberFormat="1" applyFont="1" applyFill="1" applyBorder="1" applyAlignment="1">
      <alignment horizontal="center" vertical="center" wrapText="1"/>
    </xf>
    <xf numFmtId="14" fontId="3" fillId="13" borderId="9" xfId="0" applyNumberFormat="1" applyFont="1" applyFill="1" applyBorder="1" applyAlignment="1">
      <alignment horizontal="center" vertical="center" wrapText="1"/>
    </xf>
    <xf numFmtId="14" fontId="3" fillId="13" borderId="15" xfId="0" applyNumberFormat="1" applyFont="1" applyFill="1" applyBorder="1" applyAlignment="1">
      <alignment horizontal="center" vertical="center" wrapText="1"/>
    </xf>
    <xf numFmtId="14" fontId="3" fillId="13" borderId="22" xfId="0" applyNumberFormat="1" applyFont="1" applyFill="1" applyBorder="1" applyAlignment="1">
      <alignment horizontal="center" vertical="center" wrapText="1"/>
    </xf>
    <xf numFmtId="14" fontId="3" fillId="13" borderId="13" xfId="0" applyNumberFormat="1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vertical="center" wrapText="1"/>
    </xf>
    <xf numFmtId="49" fontId="23" fillId="8" borderId="12" xfId="0" applyNumberFormat="1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/>
    </xf>
    <xf numFmtId="49" fontId="2" fillId="8" borderId="28" xfId="0" applyNumberFormat="1" applyFont="1" applyFill="1" applyBorder="1" applyAlignment="1">
      <alignment horizontal="center" vertical="center" wrapText="1"/>
    </xf>
    <xf numFmtId="3" fontId="39" fillId="8" borderId="9" xfId="0" applyNumberFormat="1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49" fontId="23" fillId="8" borderId="11" xfId="0" applyNumberFormat="1" applyFont="1" applyFill="1" applyBorder="1" applyAlignment="1">
      <alignment horizontal="center" vertical="center" wrapText="1"/>
    </xf>
    <xf numFmtId="9" fontId="23" fillId="8" borderId="12" xfId="0" applyNumberFormat="1" applyFont="1" applyFill="1" applyBorder="1" applyAlignment="1">
      <alignment horizontal="center" vertical="center" wrapText="1"/>
    </xf>
    <xf numFmtId="3" fontId="28" fillId="8" borderId="12" xfId="0" applyNumberFormat="1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9" fontId="18" fillId="13" borderId="39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vertical="center" wrapText="1"/>
    </xf>
    <xf numFmtId="0" fontId="18" fillId="13" borderId="14" xfId="0" applyFont="1" applyFill="1" applyBorder="1" applyAlignment="1">
      <alignment horizontal="center" vertical="center" wrapText="1"/>
    </xf>
    <xf numFmtId="14" fontId="18" fillId="13" borderId="14" xfId="0" applyNumberFormat="1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3" fontId="39" fillId="8" borderId="22" xfId="0" applyNumberFormat="1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2" fillId="0" borderId="0" xfId="0" applyFont="1"/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9" xfId="0" applyNumberFormat="1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43" fillId="8" borderId="9" xfId="0" applyFont="1" applyFill="1" applyBorder="1" applyAlignment="1">
      <alignment horizontal="left" vertical="center" wrapText="1"/>
    </xf>
    <xf numFmtId="9" fontId="2" fillId="8" borderId="9" xfId="0" applyNumberFormat="1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49" fontId="2" fillId="8" borderId="36" xfId="0" applyNumberFormat="1" applyFont="1" applyFill="1" applyBorder="1" applyAlignment="1">
      <alignment horizontal="center" vertical="center" wrapText="1"/>
    </xf>
    <xf numFmtId="49" fontId="2" fillId="8" borderId="21" xfId="0" applyNumberFormat="1" applyFont="1" applyFill="1" applyBorder="1" applyAlignment="1">
      <alignment horizontal="left" vertical="center" wrapText="1"/>
    </xf>
    <xf numFmtId="49" fontId="2" fillId="8" borderId="21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vertical="center" wrapText="1"/>
    </xf>
    <xf numFmtId="0" fontId="2" fillId="8" borderId="21" xfId="0" applyFont="1" applyFill="1" applyBorder="1" applyAlignment="1">
      <alignment horizontal="center" vertical="center" wrapText="1"/>
    </xf>
    <xf numFmtId="14" fontId="2" fillId="8" borderId="21" xfId="0" applyNumberFormat="1" applyFont="1" applyFill="1" applyBorder="1" applyAlignment="1">
      <alignment horizontal="center" vertical="center" wrapText="1"/>
    </xf>
    <xf numFmtId="9" fontId="2" fillId="8" borderId="21" xfId="0" applyNumberFormat="1" applyFont="1" applyFill="1" applyBorder="1" applyAlignment="1">
      <alignment horizontal="center" vertical="center" wrapText="1"/>
    </xf>
    <xf numFmtId="3" fontId="2" fillId="8" borderId="21" xfId="0" applyNumberFormat="1" applyFont="1" applyFill="1" applyBorder="1" applyAlignment="1">
      <alignment horizontal="center" vertical="center" wrapText="1"/>
    </xf>
    <xf numFmtId="3" fontId="39" fillId="8" borderId="21" xfId="0" applyNumberFormat="1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/>
    </xf>
    <xf numFmtId="49" fontId="2" fillId="8" borderId="33" xfId="0" applyNumberFormat="1" applyFont="1" applyFill="1" applyBorder="1" applyAlignment="1">
      <alignment horizontal="center" vertical="center" wrapText="1"/>
    </xf>
    <xf numFmtId="49" fontId="2" fillId="8" borderId="22" xfId="0" applyNumberFormat="1" applyFont="1" applyFill="1" applyBorder="1" applyAlignment="1">
      <alignment horizontal="left" vertical="center" wrapText="1"/>
    </xf>
    <xf numFmtId="49" fontId="2" fillId="8" borderId="22" xfId="0" applyNumberFormat="1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14" fontId="2" fillId="8" borderId="22" xfId="0" applyNumberFormat="1" applyFont="1" applyFill="1" applyBorder="1" applyAlignment="1">
      <alignment horizontal="center" vertical="center" wrapText="1"/>
    </xf>
    <xf numFmtId="9" fontId="2" fillId="8" borderId="22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1" fillId="8" borderId="40" xfId="0" applyFont="1" applyFill="1" applyBorder="1" applyAlignment="1">
      <alignment horizontal="justify" vertical="center"/>
    </xf>
    <xf numFmtId="0" fontId="2" fillId="8" borderId="9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49" fontId="2" fillId="8" borderId="11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/>
    </xf>
    <xf numFmtId="3" fontId="2" fillId="8" borderId="12" xfId="0" applyNumberFormat="1" applyFont="1" applyFill="1" applyBorder="1" applyAlignment="1">
      <alignment horizontal="center" vertical="center" wrapText="1"/>
    </xf>
    <xf numFmtId="3" fontId="39" fillId="8" borderId="12" xfId="0" applyNumberFormat="1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11" borderId="12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49" fontId="23" fillId="0" borderId="26" xfId="0" applyNumberFormat="1" applyFont="1" applyBorder="1" applyAlignment="1">
      <alignment horizontal="center" vertical="center" textRotation="90" wrapText="1"/>
    </xf>
    <xf numFmtId="49" fontId="22" fillId="0" borderId="37" xfId="0" applyNumberFormat="1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7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/>
    </xf>
    <xf numFmtId="0" fontId="22" fillId="10" borderId="29" xfId="0" applyFont="1" applyFill="1" applyBorder="1" applyAlignment="1">
      <alignment horizontal="center"/>
    </xf>
    <xf numFmtId="0" fontId="22" fillId="10" borderId="18" xfId="0" applyFont="1" applyFill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3"/>
  <sheetViews>
    <sheetView tabSelected="1" zoomScale="50" zoomScaleNormal="50" zoomScalePageLayoutView="40" workbookViewId="0">
      <pane ySplit="5" topLeftCell="A6" activePane="bottomLeft" state="frozen"/>
      <selection pane="bottomLeft" activeCell="A2" sqref="A2"/>
    </sheetView>
  </sheetViews>
  <sheetFormatPr defaultColWidth="9.1796875" defaultRowHeight="14.5"/>
  <cols>
    <col min="1" max="1" width="2.54296875" style="1" bestFit="1" customWidth="1"/>
    <col min="2" max="2" width="10.7265625" style="1" bestFit="1" customWidth="1"/>
    <col min="3" max="3" width="8.7265625" style="2" bestFit="1" customWidth="1"/>
    <col min="4" max="4" width="36.81640625" style="3" customWidth="1"/>
    <col min="5" max="5" width="9.453125" style="4" bestFit="1" customWidth="1"/>
    <col min="6" max="6" width="22.7265625" style="4" customWidth="1"/>
    <col min="7" max="7" width="10.7265625" style="4" customWidth="1"/>
    <col min="8" max="8" width="35.7265625" style="5" bestFit="1" customWidth="1"/>
    <col min="9" max="9" width="43.1796875" style="3" customWidth="1"/>
    <col min="10" max="10" width="39" style="3" customWidth="1"/>
    <col min="11" max="11" width="18.7265625" style="6" bestFit="1" customWidth="1"/>
    <col min="12" max="12" width="11.54296875" style="6" bestFit="1" customWidth="1"/>
    <col min="13" max="13" width="14.7265625" style="7" bestFit="1" customWidth="1"/>
    <col min="14" max="15" width="14.7265625" style="6" bestFit="1" customWidth="1"/>
    <col min="16" max="16" width="32.1796875" style="6" bestFit="1" customWidth="1"/>
    <col min="17" max="18" width="18.7265625" style="8" bestFit="1" customWidth="1"/>
    <col min="19" max="19" width="18.7265625" style="6" bestFit="1" customWidth="1"/>
    <col min="20" max="20" width="14.26953125" style="6" customWidth="1"/>
    <col min="21" max="21" width="15.7265625" style="1" customWidth="1"/>
    <col min="22" max="22" width="9.1796875" style="1"/>
    <col min="23" max="23" width="27.1796875" style="1" customWidth="1"/>
    <col min="24" max="24" width="19.1796875" style="1" customWidth="1"/>
    <col min="25" max="25" width="9.1796875" style="1"/>
    <col min="26" max="26" width="34.26953125" style="1" customWidth="1"/>
    <col min="27" max="16384" width="9.1796875" style="1"/>
  </cols>
  <sheetData>
    <row r="1" spans="2:26" ht="15" thickBot="1"/>
    <row r="2" spans="2:26" s="9" customFormat="1" ht="43.5" customHeight="1" thickBot="1">
      <c r="B2" s="274" t="s">
        <v>173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6"/>
    </row>
    <row r="3" spans="2:26" s="10" customFormat="1" ht="22.75" customHeight="1">
      <c r="B3" s="287"/>
      <c r="C3" s="288"/>
      <c r="D3" s="288"/>
      <c r="E3" s="289"/>
      <c r="F3" s="13"/>
      <c r="G3" s="290" t="s">
        <v>0</v>
      </c>
      <c r="H3" s="291"/>
      <c r="I3" s="291"/>
      <c r="J3" s="291"/>
      <c r="K3" s="292"/>
      <c r="L3" s="293" t="s">
        <v>1</v>
      </c>
      <c r="M3" s="294"/>
      <c r="N3" s="294"/>
      <c r="O3" s="294"/>
      <c r="P3" s="294"/>
      <c r="Q3" s="294"/>
      <c r="R3" s="294"/>
      <c r="S3" s="294"/>
      <c r="T3" s="295"/>
      <c r="U3" s="271" t="s">
        <v>52</v>
      </c>
      <c r="V3" s="272"/>
      <c r="W3" s="272"/>
      <c r="X3" s="272"/>
      <c r="Y3" s="272"/>
      <c r="Z3" s="273"/>
    </row>
    <row r="4" spans="2:26" s="11" customFormat="1" ht="25.5" customHeight="1">
      <c r="B4" s="314" t="s">
        <v>2</v>
      </c>
      <c r="C4" s="316" t="s">
        <v>3</v>
      </c>
      <c r="D4" s="317"/>
      <c r="E4" s="318" t="s">
        <v>4</v>
      </c>
      <c r="F4" s="285" t="s">
        <v>33</v>
      </c>
      <c r="G4" s="320" t="s">
        <v>5</v>
      </c>
      <c r="H4" s="321"/>
      <c r="I4" s="322" t="s">
        <v>6</v>
      </c>
      <c r="J4" s="322" t="s">
        <v>7</v>
      </c>
      <c r="K4" s="324" t="s">
        <v>8</v>
      </c>
      <c r="L4" s="283" t="s">
        <v>9</v>
      </c>
      <c r="M4" s="283" t="s">
        <v>10</v>
      </c>
      <c r="N4" s="281" t="s">
        <v>11</v>
      </c>
      <c r="O4" s="281" t="s">
        <v>12</v>
      </c>
      <c r="P4" s="281" t="s">
        <v>13</v>
      </c>
      <c r="Q4" s="281" t="s">
        <v>14</v>
      </c>
      <c r="R4" s="281"/>
      <c r="S4" s="281"/>
      <c r="T4" s="281" t="s">
        <v>15</v>
      </c>
      <c r="U4" s="277" t="s">
        <v>53</v>
      </c>
      <c r="V4" s="277" t="s">
        <v>54</v>
      </c>
      <c r="W4" s="277" t="s">
        <v>55</v>
      </c>
      <c r="X4" s="277" t="s">
        <v>56</v>
      </c>
      <c r="Y4" s="277" t="s">
        <v>57</v>
      </c>
      <c r="Z4" s="279" t="s">
        <v>58</v>
      </c>
    </row>
    <row r="5" spans="2:26" s="4" customFormat="1" ht="48.25" customHeight="1" thickBot="1">
      <c r="B5" s="315"/>
      <c r="C5" s="19" t="s">
        <v>16</v>
      </c>
      <c r="D5" s="19" t="s">
        <v>17</v>
      </c>
      <c r="E5" s="319"/>
      <c r="F5" s="286"/>
      <c r="G5" s="20" t="s">
        <v>18</v>
      </c>
      <c r="H5" s="20" t="s">
        <v>19</v>
      </c>
      <c r="I5" s="323"/>
      <c r="J5" s="323"/>
      <c r="K5" s="325"/>
      <c r="L5" s="284"/>
      <c r="M5" s="284"/>
      <c r="N5" s="282"/>
      <c r="O5" s="282"/>
      <c r="P5" s="282" t="s">
        <v>20</v>
      </c>
      <c r="Q5" s="21" t="s">
        <v>21</v>
      </c>
      <c r="R5" s="21" t="s">
        <v>22</v>
      </c>
      <c r="S5" s="21" t="s">
        <v>23</v>
      </c>
      <c r="T5" s="282"/>
      <c r="U5" s="278"/>
      <c r="V5" s="278"/>
      <c r="W5" s="278"/>
      <c r="X5" s="278"/>
      <c r="Y5" s="278"/>
      <c r="Z5" s="280"/>
    </row>
    <row r="6" spans="2:26" s="12" customFormat="1" ht="145">
      <c r="B6" s="297"/>
      <c r="C6" s="306" t="s">
        <v>24</v>
      </c>
      <c r="D6" s="304" t="s">
        <v>25</v>
      </c>
      <c r="E6" s="106" t="s">
        <v>85</v>
      </c>
      <c r="F6" s="107" t="s">
        <v>93</v>
      </c>
      <c r="G6" s="108" t="s">
        <v>44</v>
      </c>
      <c r="H6" s="109" t="s">
        <v>97</v>
      </c>
      <c r="I6" s="110" t="s">
        <v>124</v>
      </c>
      <c r="J6" s="109" t="s">
        <v>38</v>
      </c>
      <c r="K6" s="107" t="s">
        <v>88</v>
      </c>
      <c r="L6" s="107" t="s">
        <v>37</v>
      </c>
      <c r="M6" s="111">
        <v>45147</v>
      </c>
      <c r="N6" s="111">
        <v>45196</v>
      </c>
      <c r="O6" s="197">
        <v>45838</v>
      </c>
      <c r="P6" s="112" t="s">
        <v>96</v>
      </c>
      <c r="Q6" s="113">
        <f t="shared" ref="Q6:Q9" si="0">R6/0.75</f>
        <v>316000000</v>
      </c>
      <c r="R6" s="114">
        <v>237000000</v>
      </c>
      <c r="S6" s="113">
        <f t="shared" ref="S6:S11" si="1">Q6-R6</f>
        <v>79000000</v>
      </c>
      <c r="T6" s="115" t="s">
        <v>35</v>
      </c>
      <c r="U6" s="116" t="s">
        <v>61</v>
      </c>
      <c r="V6" s="116" t="s">
        <v>61</v>
      </c>
      <c r="W6" s="116" t="s">
        <v>61</v>
      </c>
      <c r="X6" s="116" t="s">
        <v>61</v>
      </c>
      <c r="Y6" s="116" t="s">
        <v>61</v>
      </c>
      <c r="Z6" s="117" t="s">
        <v>61</v>
      </c>
    </row>
    <row r="7" spans="2:26" s="12" customFormat="1" ht="130.5">
      <c r="B7" s="297"/>
      <c r="C7" s="306"/>
      <c r="D7" s="304"/>
      <c r="E7" s="47" t="s">
        <v>86</v>
      </c>
      <c r="F7" s="48" t="s">
        <v>94</v>
      </c>
      <c r="G7" s="49" t="s">
        <v>44</v>
      </c>
      <c r="H7" s="50" t="s">
        <v>97</v>
      </c>
      <c r="I7" s="92" t="s">
        <v>124</v>
      </c>
      <c r="J7" s="102" t="s">
        <v>38</v>
      </c>
      <c r="K7" s="48" t="s">
        <v>89</v>
      </c>
      <c r="L7" s="48" t="s">
        <v>37</v>
      </c>
      <c r="M7" s="52">
        <v>45147</v>
      </c>
      <c r="N7" s="52">
        <v>45196</v>
      </c>
      <c r="O7" s="198">
        <v>45838</v>
      </c>
      <c r="P7" s="53" t="s">
        <v>96</v>
      </c>
      <c r="Q7" s="54">
        <f t="shared" si="0"/>
        <v>314666666.66666669</v>
      </c>
      <c r="R7" s="55">
        <v>236000000</v>
      </c>
      <c r="S7" s="54">
        <f t="shared" ref="S7" si="2">Q7-R7</f>
        <v>78666666.666666687</v>
      </c>
      <c r="T7" s="56" t="s">
        <v>35</v>
      </c>
      <c r="U7" s="57" t="s">
        <v>61</v>
      </c>
      <c r="V7" s="57" t="s">
        <v>61</v>
      </c>
      <c r="W7" s="57" t="s">
        <v>61</v>
      </c>
      <c r="X7" s="57" t="s">
        <v>61</v>
      </c>
      <c r="Y7" s="57" t="s">
        <v>61</v>
      </c>
      <c r="Z7" s="58" t="s">
        <v>61</v>
      </c>
    </row>
    <row r="8" spans="2:26" s="12" customFormat="1" ht="130.5">
      <c r="B8" s="297"/>
      <c r="C8" s="306"/>
      <c r="D8" s="304"/>
      <c r="E8" s="168" t="s">
        <v>137</v>
      </c>
      <c r="F8" s="37" t="s">
        <v>135</v>
      </c>
      <c r="G8" s="170" t="s">
        <v>44</v>
      </c>
      <c r="H8" s="169" t="s">
        <v>133</v>
      </c>
      <c r="I8" s="39" t="s">
        <v>132</v>
      </c>
      <c r="J8" s="169" t="s">
        <v>38</v>
      </c>
      <c r="K8" s="171" t="s">
        <v>100</v>
      </c>
      <c r="L8" s="171" t="s">
        <v>37</v>
      </c>
      <c r="M8" s="172">
        <v>45441</v>
      </c>
      <c r="N8" s="172">
        <v>45455</v>
      </c>
      <c r="O8" s="172">
        <v>45838</v>
      </c>
      <c r="P8" s="78" t="s">
        <v>96</v>
      </c>
      <c r="Q8" s="174">
        <f t="shared" si="0"/>
        <v>266666666.66666666</v>
      </c>
      <c r="R8" s="175">
        <v>200000000</v>
      </c>
      <c r="S8" s="174">
        <f>Q8-R8</f>
        <v>66666666.666666657</v>
      </c>
      <c r="T8" s="176" t="s">
        <v>35</v>
      </c>
      <c r="U8" s="180" t="s">
        <v>61</v>
      </c>
      <c r="V8" s="180" t="s">
        <v>61</v>
      </c>
      <c r="W8" s="180" t="s">
        <v>61</v>
      </c>
      <c r="X8" s="180" t="s">
        <v>61</v>
      </c>
      <c r="Y8" s="180" t="s">
        <v>61</v>
      </c>
      <c r="Z8" s="181" t="s">
        <v>61</v>
      </c>
    </row>
    <row r="9" spans="2:26" s="12" customFormat="1" ht="130.5">
      <c r="B9" s="297"/>
      <c r="C9" s="306"/>
      <c r="D9" s="304"/>
      <c r="E9" s="76" t="s">
        <v>138</v>
      </c>
      <c r="F9" s="37" t="s">
        <v>136</v>
      </c>
      <c r="G9" s="38" t="s">
        <v>44</v>
      </c>
      <c r="H9" s="39" t="s">
        <v>133</v>
      </c>
      <c r="I9" s="39" t="s">
        <v>132</v>
      </c>
      <c r="J9" s="39" t="s">
        <v>38</v>
      </c>
      <c r="K9" s="37" t="s">
        <v>101</v>
      </c>
      <c r="L9" s="37" t="s">
        <v>37</v>
      </c>
      <c r="M9" s="40">
        <v>45441</v>
      </c>
      <c r="N9" s="40">
        <v>45455</v>
      </c>
      <c r="O9" s="40">
        <v>45838</v>
      </c>
      <c r="P9" s="78" t="s">
        <v>96</v>
      </c>
      <c r="Q9" s="41">
        <f t="shared" si="0"/>
        <v>266666666.66666666</v>
      </c>
      <c r="R9" s="42">
        <v>200000000</v>
      </c>
      <c r="S9" s="41">
        <f>Q9-R9</f>
        <v>66666666.666666657</v>
      </c>
      <c r="T9" s="165" t="s">
        <v>35</v>
      </c>
      <c r="U9" s="43" t="s">
        <v>61</v>
      </c>
      <c r="V9" s="43" t="s">
        <v>61</v>
      </c>
      <c r="W9" s="43" t="s">
        <v>61</v>
      </c>
      <c r="X9" s="43" t="s">
        <v>61</v>
      </c>
      <c r="Y9" s="43" t="s">
        <v>61</v>
      </c>
      <c r="Z9" s="79" t="s">
        <v>61</v>
      </c>
    </row>
    <row r="10" spans="2:26" s="12" customFormat="1" ht="73" thickBot="1">
      <c r="B10" s="297"/>
      <c r="C10" s="305"/>
      <c r="D10" s="305"/>
      <c r="E10" s="84" t="s">
        <v>144</v>
      </c>
      <c r="F10" s="89" t="s">
        <v>166</v>
      </c>
      <c r="G10" s="86" t="s">
        <v>145</v>
      </c>
      <c r="H10" s="129" t="s">
        <v>158</v>
      </c>
      <c r="I10" s="129" t="s">
        <v>159</v>
      </c>
      <c r="J10" s="129" t="s">
        <v>38</v>
      </c>
      <c r="K10" s="89" t="s">
        <v>165</v>
      </c>
      <c r="L10" s="89" t="s">
        <v>37</v>
      </c>
      <c r="M10" s="103">
        <v>45749</v>
      </c>
      <c r="N10" s="103">
        <v>45763</v>
      </c>
      <c r="O10" s="103">
        <v>45824</v>
      </c>
      <c r="P10" s="90" t="s">
        <v>157</v>
      </c>
      <c r="Q10" s="80">
        <f>R10/0.8</f>
        <v>170000000</v>
      </c>
      <c r="R10" s="130">
        <v>136000000</v>
      </c>
      <c r="S10" s="80">
        <f>Q10-R10</f>
        <v>34000000</v>
      </c>
      <c r="T10" s="131" t="s">
        <v>35</v>
      </c>
      <c r="U10" s="105" t="s">
        <v>61</v>
      </c>
      <c r="V10" s="105" t="s">
        <v>61</v>
      </c>
      <c r="W10" s="105" t="s">
        <v>61</v>
      </c>
      <c r="X10" s="105" t="s">
        <v>61</v>
      </c>
      <c r="Y10" s="105" t="s">
        <v>61</v>
      </c>
      <c r="Z10" s="132" t="s">
        <v>61</v>
      </c>
    </row>
    <row r="11" spans="2:26" s="12" customFormat="1" ht="156.75" customHeight="1" thickBot="1">
      <c r="B11" s="297"/>
      <c r="C11" s="33" t="s">
        <v>26</v>
      </c>
      <c r="D11" s="34" t="s">
        <v>27</v>
      </c>
      <c r="E11" s="59" t="s">
        <v>87</v>
      </c>
      <c r="F11" s="60" t="s">
        <v>92</v>
      </c>
      <c r="G11" s="61" t="s">
        <v>91</v>
      </c>
      <c r="H11" s="62" t="s">
        <v>95</v>
      </c>
      <c r="I11" s="93" t="s">
        <v>125</v>
      </c>
      <c r="J11" s="62" t="s">
        <v>38</v>
      </c>
      <c r="K11" s="60" t="s">
        <v>90</v>
      </c>
      <c r="L11" s="60" t="s">
        <v>37</v>
      </c>
      <c r="M11" s="63">
        <v>45147</v>
      </c>
      <c r="N11" s="63">
        <v>45196</v>
      </c>
      <c r="O11" s="199">
        <v>45838</v>
      </c>
      <c r="P11" s="64" t="s">
        <v>96</v>
      </c>
      <c r="Q11" s="65">
        <f>R11/0.75</f>
        <v>285333333.33333331</v>
      </c>
      <c r="R11" s="66">
        <v>214000000</v>
      </c>
      <c r="S11" s="65">
        <f t="shared" si="1"/>
        <v>71333333.333333313</v>
      </c>
      <c r="T11" s="67" t="s">
        <v>35</v>
      </c>
      <c r="U11" s="68" t="s">
        <v>61</v>
      </c>
      <c r="V11" s="68" t="s">
        <v>61</v>
      </c>
      <c r="W11" s="68" t="s">
        <v>61</v>
      </c>
      <c r="X11" s="68" t="s">
        <v>61</v>
      </c>
      <c r="Y11" s="68" t="s">
        <v>61</v>
      </c>
      <c r="Z11" s="69" t="s">
        <v>61</v>
      </c>
    </row>
    <row r="12" spans="2:26" ht="127.5" customHeight="1">
      <c r="B12" s="297"/>
      <c r="C12" s="307" t="s">
        <v>28</v>
      </c>
      <c r="D12" s="309" t="s">
        <v>29</v>
      </c>
      <c r="E12" s="211" t="s">
        <v>170</v>
      </c>
      <c r="F12" s="202" t="s">
        <v>171</v>
      </c>
      <c r="G12" s="203" t="s">
        <v>45</v>
      </c>
      <c r="H12" s="202" t="s">
        <v>102</v>
      </c>
      <c r="I12" s="202" t="s">
        <v>103</v>
      </c>
      <c r="J12" s="202" t="s">
        <v>104</v>
      </c>
      <c r="K12" s="204" t="s">
        <v>36</v>
      </c>
      <c r="L12" s="204" t="s">
        <v>105</v>
      </c>
      <c r="M12" s="196">
        <v>45672</v>
      </c>
      <c r="N12" s="196">
        <v>45672</v>
      </c>
      <c r="O12" s="194">
        <v>45838</v>
      </c>
      <c r="P12" s="212" t="s">
        <v>106</v>
      </c>
      <c r="Q12" s="213">
        <f>R12/0.4</f>
        <v>150000000</v>
      </c>
      <c r="R12" s="213">
        <v>60000000</v>
      </c>
      <c r="S12" s="213">
        <f t="shared" ref="S12" si="3">Q12-R12</f>
        <v>90000000</v>
      </c>
      <c r="T12" s="205" t="s">
        <v>35</v>
      </c>
      <c r="U12" s="204" t="s">
        <v>61</v>
      </c>
      <c r="V12" s="204" t="s">
        <v>61</v>
      </c>
      <c r="W12" s="204" t="s">
        <v>61</v>
      </c>
      <c r="X12" s="204" t="s">
        <v>61</v>
      </c>
      <c r="Y12" s="204" t="s">
        <v>61</v>
      </c>
      <c r="Z12" s="214" t="s">
        <v>61</v>
      </c>
    </row>
    <row r="13" spans="2:26" s="239" customFormat="1" ht="127.5" customHeight="1">
      <c r="B13" s="297"/>
      <c r="C13" s="306"/>
      <c r="D13" s="310"/>
      <c r="E13" s="270" t="s">
        <v>179</v>
      </c>
      <c r="F13" s="260" t="s">
        <v>174</v>
      </c>
      <c r="G13" s="234" t="s">
        <v>45</v>
      </c>
      <c r="H13" s="260" t="s">
        <v>102</v>
      </c>
      <c r="I13" s="260" t="s">
        <v>175</v>
      </c>
      <c r="J13" s="260" t="s">
        <v>38</v>
      </c>
      <c r="K13" s="217" t="s">
        <v>36</v>
      </c>
      <c r="L13" s="217" t="s">
        <v>46</v>
      </c>
      <c r="M13" s="216">
        <v>45903</v>
      </c>
      <c r="N13" s="216">
        <v>45917</v>
      </c>
      <c r="O13" s="216">
        <v>46112</v>
      </c>
      <c r="P13" s="237">
        <v>0.8</v>
      </c>
      <c r="Q13" s="207">
        <f>R13/0.8</f>
        <v>187500000</v>
      </c>
      <c r="R13" s="207">
        <v>150000000</v>
      </c>
      <c r="S13" s="207">
        <f>Q13-R13</f>
        <v>37500000</v>
      </c>
      <c r="T13" s="230" t="s">
        <v>35</v>
      </c>
      <c r="U13" s="217" t="s">
        <v>61</v>
      </c>
      <c r="V13" s="217" t="s">
        <v>61</v>
      </c>
      <c r="W13" s="217" t="s">
        <v>61</v>
      </c>
      <c r="X13" s="217" t="s">
        <v>61</v>
      </c>
      <c r="Y13" s="217" t="s">
        <v>61</v>
      </c>
      <c r="Z13" s="218" t="s">
        <v>61</v>
      </c>
    </row>
    <row r="14" spans="2:26" s="239" customFormat="1" ht="43.5">
      <c r="B14" s="297"/>
      <c r="C14" s="306"/>
      <c r="D14" s="310"/>
      <c r="E14" s="206" t="s">
        <v>180</v>
      </c>
      <c r="F14" s="260" t="s">
        <v>176</v>
      </c>
      <c r="G14" s="234" t="s">
        <v>45</v>
      </c>
      <c r="H14" s="260" t="s">
        <v>102</v>
      </c>
      <c r="I14" s="261" t="s">
        <v>177</v>
      </c>
      <c r="J14" s="261" t="s">
        <v>38</v>
      </c>
      <c r="K14" s="217" t="s">
        <v>36</v>
      </c>
      <c r="L14" s="258" t="s">
        <v>46</v>
      </c>
      <c r="M14" s="215">
        <v>45840</v>
      </c>
      <c r="N14" s="215">
        <v>45854</v>
      </c>
      <c r="O14" s="216">
        <v>46010</v>
      </c>
      <c r="P14" s="257" t="s">
        <v>178</v>
      </c>
      <c r="Q14" s="207">
        <f>R14/0.9</f>
        <v>222222222.22222221</v>
      </c>
      <c r="R14" s="207">
        <v>200000000</v>
      </c>
      <c r="S14" s="207">
        <f>Q14-R14</f>
        <v>22222222.222222209</v>
      </c>
      <c r="T14" s="208" t="s">
        <v>35</v>
      </c>
      <c r="U14" s="209" t="s">
        <v>61</v>
      </c>
      <c r="V14" s="209" t="s">
        <v>61</v>
      </c>
      <c r="W14" s="209" t="s">
        <v>61</v>
      </c>
      <c r="X14" s="209" t="s">
        <v>61</v>
      </c>
      <c r="Y14" s="209" t="s">
        <v>61</v>
      </c>
      <c r="Z14" s="210" t="s">
        <v>61</v>
      </c>
    </row>
    <row r="15" spans="2:26" ht="304.5">
      <c r="B15" s="297"/>
      <c r="C15" s="306"/>
      <c r="D15" s="310"/>
      <c r="E15" s="70" t="s">
        <v>68</v>
      </c>
      <c r="F15" s="51" t="s">
        <v>78</v>
      </c>
      <c r="G15" s="71" t="s">
        <v>66</v>
      </c>
      <c r="H15" s="51" t="s">
        <v>65</v>
      </c>
      <c r="I15" s="92" t="s">
        <v>126</v>
      </c>
      <c r="J15" s="51" t="s">
        <v>38</v>
      </c>
      <c r="K15" s="48" t="s">
        <v>67</v>
      </c>
      <c r="L15" s="48" t="s">
        <v>46</v>
      </c>
      <c r="M15" s="52">
        <v>45140</v>
      </c>
      <c r="N15" s="52">
        <v>45196</v>
      </c>
      <c r="O15" s="198">
        <v>45838</v>
      </c>
      <c r="P15" s="72" t="s">
        <v>72</v>
      </c>
      <c r="Q15" s="44">
        <v>427000000</v>
      </c>
      <c r="R15" s="44">
        <v>427000000</v>
      </c>
      <c r="S15" s="44">
        <v>0</v>
      </c>
      <c r="T15" s="56" t="s">
        <v>35</v>
      </c>
      <c r="U15" s="45" t="s">
        <v>61</v>
      </c>
      <c r="V15" s="45" t="s">
        <v>61</v>
      </c>
      <c r="W15" s="45" t="s">
        <v>61</v>
      </c>
      <c r="X15" s="45" t="s">
        <v>61</v>
      </c>
      <c r="Y15" s="45" t="s">
        <v>61</v>
      </c>
      <c r="Z15" s="46" t="s">
        <v>61</v>
      </c>
    </row>
    <row r="16" spans="2:26" s="239" customFormat="1" ht="116">
      <c r="B16" s="297"/>
      <c r="C16" s="306"/>
      <c r="D16" s="310"/>
      <c r="E16" s="232" t="s">
        <v>204</v>
      </c>
      <c r="F16" s="260" t="s">
        <v>181</v>
      </c>
      <c r="G16" s="234" t="s">
        <v>182</v>
      </c>
      <c r="H16" s="260" t="s">
        <v>183</v>
      </c>
      <c r="I16" s="261" t="s">
        <v>184</v>
      </c>
      <c r="J16" s="260" t="s">
        <v>185</v>
      </c>
      <c r="K16" s="217" t="s">
        <v>186</v>
      </c>
      <c r="L16" s="258" t="s">
        <v>46</v>
      </c>
      <c r="M16" s="215">
        <v>45903</v>
      </c>
      <c r="N16" s="215">
        <v>45917</v>
      </c>
      <c r="O16" s="216">
        <v>46073</v>
      </c>
      <c r="P16" s="237">
        <v>0.95</v>
      </c>
      <c r="Q16" s="238">
        <f>R16/0.95</f>
        <v>31578947.368421055</v>
      </c>
      <c r="R16" s="238">
        <v>30000000</v>
      </c>
      <c r="S16" s="207">
        <f>Q16-R16</f>
        <v>1578947.3684210554</v>
      </c>
      <c r="T16" s="230" t="s">
        <v>35</v>
      </c>
      <c r="U16" s="262" t="s">
        <v>61</v>
      </c>
      <c r="V16" s="262" t="s">
        <v>61</v>
      </c>
      <c r="W16" s="262" t="s">
        <v>61</v>
      </c>
      <c r="X16" s="262" t="s">
        <v>61</v>
      </c>
      <c r="Y16" s="262" t="s">
        <v>61</v>
      </c>
      <c r="Z16" s="263" t="s">
        <v>61</v>
      </c>
    </row>
    <row r="17" spans="2:65" s="239" customFormat="1" ht="87">
      <c r="B17" s="297"/>
      <c r="C17" s="306"/>
      <c r="D17" s="310"/>
      <c r="E17" s="206" t="s">
        <v>203</v>
      </c>
      <c r="F17" s="260" t="s">
        <v>187</v>
      </c>
      <c r="G17" s="234" t="s">
        <v>188</v>
      </c>
      <c r="H17" s="260" t="s">
        <v>189</v>
      </c>
      <c r="I17" s="260" t="s">
        <v>189</v>
      </c>
      <c r="J17" s="260" t="s">
        <v>38</v>
      </c>
      <c r="K17" s="217" t="s">
        <v>36</v>
      </c>
      <c r="L17" s="258" t="s">
        <v>46</v>
      </c>
      <c r="M17" s="215">
        <v>45840</v>
      </c>
      <c r="N17" s="215">
        <v>45854</v>
      </c>
      <c r="O17" s="216">
        <v>46142</v>
      </c>
      <c r="P17" s="237" t="s">
        <v>190</v>
      </c>
      <c r="Q17" s="207">
        <f>R17/0.95</f>
        <v>842105263.15789473</v>
      </c>
      <c r="R17" s="238">
        <v>800000000</v>
      </c>
      <c r="S17" s="207">
        <f>Q17-R17</f>
        <v>42105263.157894731</v>
      </c>
      <c r="T17" s="208" t="s">
        <v>35</v>
      </c>
      <c r="U17" s="209" t="s">
        <v>61</v>
      </c>
      <c r="V17" s="209" t="s">
        <v>61</v>
      </c>
      <c r="W17" s="209" t="s">
        <v>61</v>
      </c>
      <c r="X17" s="209" t="s">
        <v>61</v>
      </c>
      <c r="Y17" s="209" t="s">
        <v>61</v>
      </c>
      <c r="Z17" s="210" t="s">
        <v>61</v>
      </c>
    </row>
    <row r="18" spans="2:65" s="239" customFormat="1" ht="384.75" customHeight="1">
      <c r="B18" s="297"/>
      <c r="C18" s="306"/>
      <c r="D18" s="310"/>
      <c r="E18" s="264" t="s">
        <v>202</v>
      </c>
      <c r="F18" s="265" t="s">
        <v>191</v>
      </c>
      <c r="G18" s="234" t="s">
        <v>192</v>
      </c>
      <c r="H18" s="261" t="s">
        <v>193</v>
      </c>
      <c r="I18" s="261" t="s">
        <v>194</v>
      </c>
      <c r="J18" s="261" t="s">
        <v>195</v>
      </c>
      <c r="K18" s="217" t="s">
        <v>36</v>
      </c>
      <c r="L18" s="258" t="s">
        <v>46</v>
      </c>
      <c r="M18" s="215">
        <v>45868</v>
      </c>
      <c r="N18" s="215">
        <v>45882</v>
      </c>
      <c r="O18" s="216">
        <v>46142</v>
      </c>
      <c r="P18" s="257" t="s">
        <v>196</v>
      </c>
      <c r="Q18" s="266">
        <f>R18/0.85</f>
        <v>117647058.82352942</v>
      </c>
      <c r="R18" s="238">
        <v>100000000</v>
      </c>
      <c r="S18" s="267">
        <f>Q18-R18</f>
        <v>17647058.823529422</v>
      </c>
      <c r="T18" s="267" t="s">
        <v>35</v>
      </c>
      <c r="U18" s="268" t="s">
        <v>61</v>
      </c>
      <c r="V18" s="268" t="s">
        <v>61</v>
      </c>
      <c r="W18" s="268" t="s">
        <v>61</v>
      </c>
      <c r="X18" s="268" t="s">
        <v>61</v>
      </c>
      <c r="Y18" s="268" t="s">
        <v>61</v>
      </c>
      <c r="Z18" s="269" t="s">
        <v>61</v>
      </c>
    </row>
    <row r="19" spans="2:65" s="239" customFormat="1" ht="138.75" customHeight="1">
      <c r="B19" s="297"/>
      <c r="C19" s="306"/>
      <c r="D19" s="310"/>
      <c r="E19" s="264" t="s">
        <v>201</v>
      </c>
      <c r="F19" s="265" t="s">
        <v>197</v>
      </c>
      <c r="G19" s="234" t="s">
        <v>192</v>
      </c>
      <c r="H19" s="261" t="s">
        <v>193</v>
      </c>
      <c r="I19" s="261" t="s">
        <v>198</v>
      </c>
      <c r="J19" s="261" t="s">
        <v>199</v>
      </c>
      <c r="K19" s="217" t="s">
        <v>36</v>
      </c>
      <c r="L19" s="258" t="s">
        <v>46</v>
      </c>
      <c r="M19" s="216">
        <v>45917</v>
      </c>
      <c r="N19" s="216">
        <v>45931</v>
      </c>
      <c r="O19" s="216">
        <v>46157</v>
      </c>
      <c r="P19" s="257" t="s">
        <v>200</v>
      </c>
      <c r="Q19" s="238">
        <v>110000000</v>
      </c>
      <c r="R19" s="238">
        <v>110000000</v>
      </c>
      <c r="S19" s="267">
        <v>0</v>
      </c>
      <c r="T19" s="267" t="s">
        <v>35</v>
      </c>
      <c r="U19" s="217" t="s">
        <v>61</v>
      </c>
      <c r="V19" s="217" t="s">
        <v>61</v>
      </c>
      <c r="W19" s="217" t="s">
        <v>61</v>
      </c>
      <c r="X19" s="217" t="s">
        <v>61</v>
      </c>
      <c r="Y19" s="217" t="s">
        <v>61</v>
      </c>
      <c r="Z19" s="218" t="s">
        <v>61</v>
      </c>
    </row>
    <row r="20" spans="2:65" ht="43.5">
      <c r="B20" s="297"/>
      <c r="C20" s="306"/>
      <c r="D20" s="310"/>
      <c r="E20" s="168" t="s">
        <v>107</v>
      </c>
      <c r="F20" s="169" t="s">
        <v>108</v>
      </c>
      <c r="G20" s="170" t="s">
        <v>109</v>
      </c>
      <c r="H20" s="169" t="s">
        <v>139</v>
      </c>
      <c r="I20" s="169" t="s">
        <v>140</v>
      </c>
      <c r="J20" s="169" t="s">
        <v>38</v>
      </c>
      <c r="K20" s="171" t="s">
        <v>36</v>
      </c>
      <c r="L20" s="171" t="s">
        <v>46</v>
      </c>
      <c r="M20" s="179">
        <v>45546</v>
      </c>
      <c r="N20" s="179">
        <v>45560</v>
      </c>
      <c r="O20" s="195">
        <v>45777</v>
      </c>
      <c r="P20" s="173">
        <v>0.85</v>
      </c>
      <c r="Q20" s="175">
        <f>R20/0.85</f>
        <v>70588235.294117644</v>
      </c>
      <c r="R20" s="175">
        <v>60000000</v>
      </c>
      <c r="S20" s="174">
        <f t="shared" ref="S20" si="4">Q20-R20</f>
        <v>10588235.294117644</v>
      </c>
      <c r="T20" s="176" t="s">
        <v>35</v>
      </c>
      <c r="U20" s="177" t="s">
        <v>61</v>
      </c>
      <c r="V20" s="177" t="s">
        <v>61</v>
      </c>
      <c r="W20" s="177" t="s">
        <v>61</v>
      </c>
      <c r="X20" s="177" t="s">
        <v>61</v>
      </c>
      <c r="Y20" s="177" t="s">
        <v>61</v>
      </c>
      <c r="Z20" s="178" t="s">
        <v>61</v>
      </c>
    </row>
    <row r="21" spans="2:65" s="239" customFormat="1" ht="138.75" customHeight="1">
      <c r="B21" s="297"/>
      <c r="C21" s="306"/>
      <c r="D21" s="310"/>
      <c r="E21" s="232" t="s">
        <v>210</v>
      </c>
      <c r="F21" s="233" t="s">
        <v>205</v>
      </c>
      <c r="G21" s="234" t="s">
        <v>206</v>
      </c>
      <c r="H21" s="260" t="s">
        <v>207</v>
      </c>
      <c r="I21" s="260" t="s">
        <v>208</v>
      </c>
      <c r="J21" s="260" t="s">
        <v>38</v>
      </c>
      <c r="K21" s="217" t="s">
        <v>36</v>
      </c>
      <c r="L21" s="217" t="s">
        <v>46</v>
      </c>
      <c r="M21" s="216">
        <v>45868</v>
      </c>
      <c r="N21" s="216">
        <v>45882</v>
      </c>
      <c r="O21" s="216">
        <v>46052</v>
      </c>
      <c r="P21" s="237" t="s">
        <v>209</v>
      </c>
      <c r="Q21" s="238">
        <f>R21/0.8</f>
        <v>187500000</v>
      </c>
      <c r="R21" s="238">
        <v>150000000</v>
      </c>
      <c r="S21" s="207">
        <f>Q21-R21</f>
        <v>37500000</v>
      </c>
      <c r="T21" s="207" t="s">
        <v>35</v>
      </c>
      <c r="U21" s="217" t="s">
        <v>61</v>
      </c>
      <c r="V21" s="217" t="s">
        <v>61</v>
      </c>
      <c r="W21" s="217" t="s">
        <v>61</v>
      </c>
      <c r="X21" s="217" t="s">
        <v>61</v>
      </c>
      <c r="Y21" s="217" t="s">
        <v>61</v>
      </c>
      <c r="Z21" s="218" t="s">
        <v>61</v>
      </c>
    </row>
    <row r="22" spans="2:65" ht="130.5">
      <c r="B22" s="297"/>
      <c r="C22" s="306"/>
      <c r="D22" s="310"/>
      <c r="E22" s="219" t="s">
        <v>69</v>
      </c>
      <c r="F22" s="50" t="s">
        <v>79</v>
      </c>
      <c r="G22" s="49" t="s">
        <v>64</v>
      </c>
      <c r="H22" s="50" t="s">
        <v>73</v>
      </c>
      <c r="I22" s="220" t="s">
        <v>127</v>
      </c>
      <c r="J22" s="50" t="s">
        <v>38</v>
      </c>
      <c r="K22" s="221" t="s">
        <v>74</v>
      </c>
      <c r="L22" s="221" t="s">
        <v>46</v>
      </c>
      <c r="M22" s="222">
        <v>45140</v>
      </c>
      <c r="N22" s="222">
        <v>45196</v>
      </c>
      <c r="O22" s="200">
        <v>45838</v>
      </c>
      <c r="P22" s="72" t="s">
        <v>75</v>
      </c>
      <c r="Q22" s="141">
        <v>33000000</v>
      </c>
      <c r="R22" s="141">
        <v>33000000</v>
      </c>
      <c r="S22" s="141">
        <v>0</v>
      </c>
      <c r="T22" s="223" t="s">
        <v>35</v>
      </c>
      <c r="U22" s="224" t="s">
        <v>61</v>
      </c>
      <c r="V22" s="224" t="s">
        <v>61</v>
      </c>
      <c r="W22" s="224" t="s">
        <v>61</v>
      </c>
      <c r="X22" s="224" t="s">
        <v>61</v>
      </c>
      <c r="Y22" s="224" t="s">
        <v>61</v>
      </c>
      <c r="Z22" s="225" t="s">
        <v>61</v>
      </c>
    </row>
    <row r="23" spans="2:65" ht="138.75" customHeight="1">
      <c r="B23" s="297"/>
      <c r="C23" s="306"/>
      <c r="D23" s="310"/>
      <c r="E23" s="76" t="s">
        <v>70</v>
      </c>
      <c r="F23" s="77" t="s">
        <v>80</v>
      </c>
      <c r="G23" s="38" t="s">
        <v>64</v>
      </c>
      <c r="H23" s="39" t="s">
        <v>76</v>
      </c>
      <c r="I23" s="94" t="s">
        <v>127</v>
      </c>
      <c r="J23" s="39" t="s">
        <v>38</v>
      </c>
      <c r="K23" s="37" t="s">
        <v>77</v>
      </c>
      <c r="L23" s="37" t="s">
        <v>46</v>
      </c>
      <c r="M23" s="40">
        <v>45140</v>
      </c>
      <c r="N23" s="40">
        <v>45196</v>
      </c>
      <c r="O23" s="200">
        <v>45838</v>
      </c>
      <c r="P23" s="78" t="s">
        <v>75</v>
      </c>
      <c r="Q23" s="42">
        <v>173000000</v>
      </c>
      <c r="R23" s="42">
        <v>173000000</v>
      </c>
      <c r="S23" s="41">
        <v>0</v>
      </c>
      <c r="T23" s="41" t="s">
        <v>35</v>
      </c>
      <c r="U23" s="43" t="s">
        <v>61</v>
      </c>
      <c r="V23" s="43" t="s">
        <v>61</v>
      </c>
      <c r="W23" s="43" t="s">
        <v>61</v>
      </c>
      <c r="X23" s="43" t="s">
        <v>61</v>
      </c>
      <c r="Y23" s="43" t="s">
        <v>61</v>
      </c>
      <c r="Z23" s="79" t="s">
        <v>61</v>
      </c>
    </row>
    <row r="24" spans="2:65" ht="72" customHeight="1" thickBot="1">
      <c r="B24" s="297"/>
      <c r="C24" s="308"/>
      <c r="D24" s="311"/>
      <c r="E24" s="76" t="s">
        <v>168</v>
      </c>
      <c r="F24" s="39" t="s">
        <v>110</v>
      </c>
      <c r="G24" s="163" t="s">
        <v>64</v>
      </c>
      <c r="H24" s="39" t="s">
        <v>63</v>
      </c>
      <c r="I24" s="39" t="s">
        <v>111</v>
      </c>
      <c r="J24" s="39" t="s">
        <v>38</v>
      </c>
      <c r="K24" s="37" t="s">
        <v>100</v>
      </c>
      <c r="L24" s="37" t="s">
        <v>46</v>
      </c>
      <c r="M24" s="40">
        <v>45602</v>
      </c>
      <c r="N24" s="40">
        <v>45616</v>
      </c>
      <c r="O24" s="40">
        <v>45838</v>
      </c>
      <c r="P24" s="78" t="s">
        <v>51</v>
      </c>
      <c r="Q24" s="54">
        <v>400000000</v>
      </c>
      <c r="R24" s="54">
        <v>400000000</v>
      </c>
      <c r="S24" s="164">
        <v>0</v>
      </c>
      <c r="T24" s="165" t="s">
        <v>35</v>
      </c>
      <c r="U24" s="166" t="s">
        <v>61</v>
      </c>
      <c r="V24" s="166" t="s">
        <v>61</v>
      </c>
      <c r="W24" s="166" t="s">
        <v>61</v>
      </c>
      <c r="X24" s="166" t="s">
        <v>61</v>
      </c>
      <c r="Y24" s="166" t="s">
        <v>61</v>
      </c>
      <c r="Z24" s="167" t="s">
        <v>61</v>
      </c>
    </row>
    <row r="25" spans="2:65" s="35" customFormat="1" ht="290.25" customHeight="1">
      <c r="B25" s="297"/>
      <c r="C25" s="298" t="s">
        <v>30</v>
      </c>
      <c r="D25" s="301" t="s">
        <v>40</v>
      </c>
      <c r="E25" s="150" t="s">
        <v>112</v>
      </c>
      <c r="F25" s="151" t="s">
        <v>113</v>
      </c>
      <c r="G25" s="152" t="s">
        <v>99</v>
      </c>
      <c r="H25" s="153" t="s">
        <v>114</v>
      </c>
      <c r="I25" s="153" t="s">
        <v>98</v>
      </c>
      <c r="J25" s="154" t="s">
        <v>141</v>
      </c>
      <c r="K25" s="155" t="s">
        <v>36</v>
      </c>
      <c r="L25" s="155" t="s">
        <v>37</v>
      </c>
      <c r="M25" s="156">
        <v>45602</v>
      </c>
      <c r="N25" s="156">
        <v>45616</v>
      </c>
      <c r="O25" s="157">
        <v>45807</v>
      </c>
      <c r="P25" s="158" t="s">
        <v>169</v>
      </c>
      <c r="Q25" s="159">
        <f>R25/0.55</f>
        <v>727272727.27272725</v>
      </c>
      <c r="R25" s="159">
        <v>400000000</v>
      </c>
      <c r="S25" s="146">
        <f>Q25-R25</f>
        <v>327272727.27272725</v>
      </c>
      <c r="T25" s="115" t="s">
        <v>35</v>
      </c>
      <c r="U25" s="155" t="s">
        <v>62</v>
      </c>
      <c r="V25" s="160">
        <v>2.5</v>
      </c>
      <c r="W25" s="155" t="s">
        <v>60</v>
      </c>
      <c r="X25" s="161" t="s">
        <v>61</v>
      </c>
      <c r="Y25" s="161" t="s">
        <v>61</v>
      </c>
      <c r="Z25" s="162" t="s">
        <v>59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s="35" customFormat="1" ht="241.5" customHeight="1">
      <c r="B26" s="297"/>
      <c r="C26" s="299"/>
      <c r="D26" s="302"/>
      <c r="E26" s="73" t="s">
        <v>146</v>
      </c>
      <c r="F26" s="28" t="s">
        <v>147</v>
      </c>
      <c r="G26" s="74" t="s">
        <v>148</v>
      </c>
      <c r="H26" s="32" t="s">
        <v>149</v>
      </c>
      <c r="I26" s="32" t="s">
        <v>150</v>
      </c>
      <c r="J26" s="32" t="s">
        <v>151</v>
      </c>
      <c r="K26" s="27" t="s">
        <v>36</v>
      </c>
      <c r="L26" s="27" t="s">
        <v>37</v>
      </c>
      <c r="M26" s="29">
        <v>45665</v>
      </c>
      <c r="N26" s="29">
        <v>45681</v>
      </c>
      <c r="O26" s="196">
        <v>46391</v>
      </c>
      <c r="P26" s="30">
        <v>0.95</v>
      </c>
      <c r="Q26" s="31">
        <f>R26/0.95</f>
        <v>52631578.947368421</v>
      </c>
      <c r="R26" s="31">
        <v>50000000</v>
      </c>
      <c r="S26" s="31">
        <f>Q26-R26</f>
        <v>2631578.9473684207</v>
      </c>
      <c r="T26" s="75" t="s">
        <v>35</v>
      </c>
      <c r="U26" s="27" t="s">
        <v>61</v>
      </c>
      <c r="V26" s="36" t="s">
        <v>61</v>
      </c>
      <c r="W26" s="27" t="s">
        <v>61</v>
      </c>
      <c r="X26" s="36" t="s">
        <v>61</v>
      </c>
      <c r="Y26" s="36" t="s">
        <v>61</v>
      </c>
      <c r="Z26" s="126" t="s">
        <v>61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ht="228.25" customHeight="1" thickBot="1">
      <c r="B27" s="297"/>
      <c r="C27" s="300"/>
      <c r="D27" s="303"/>
      <c r="E27" s="182" t="s">
        <v>71</v>
      </c>
      <c r="F27" s="183" t="s">
        <v>82</v>
      </c>
      <c r="G27" s="184" t="s">
        <v>81</v>
      </c>
      <c r="H27" s="183" t="s">
        <v>83</v>
      </c>
      <c r="I27" s="185" t="s">
        <v>128</v>
      </c>
      <c r="J27" s="183" t="s">
        <v>38</v>
      </c>
      <c r="K27" s="186" t="s">
        <v>84</v>
      </c>
      <c r="L27" s="186" t="s">
        <v>37</v>
      </c>
      <c r="M27" s="187">
        <v>45147</v>
      </c>
      <c r="N27" s="187">
        <v>45196</v>
      </c>
      <c r="O27" s="201">
        <v>45838</v>
      </c>
      <c r="P27" s="188">
        <v>0.85</v>
      </c>
      <c r="Q27" s="189">
        <f>R27/0.85</f>
        <v>743529411.7647059</v>
      </c>
      <c r="R27" s="189">
        <v>632000000</v>
      </c>
      <c r="S27" s="190">
        <f>Q27-R27</f>
        <v>111529411.7647059</v>
      </c>
      <c r="T27" s="191" t="s">
        <v>35</v>
      </c>
      <c r="U27" s="192" t="s">
        <v>61</v>
      </c>
      <c r="V27" s="192" t="s">
        <v>61</v>
      </c>
      <c r="W27" s="192" t="s">
        <v>61</v>
      </c>
      <c r="X27" s="192" t="s">
        <v>61</v>
      </c>
      <c r="Y27" s="192" t="s">
        <v>61</v>
      </c>
      <c r="Z27" s="193" t="s">
        <v>61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</row>
    <row r="28" spans="2:65" s="239" customFormat="1" ht="144.75" customHeight="1">
      <c r="B28" s="297"/>
      <c r="C28" s="313" t="s">
        <v>31</v>
      </c>
      <c r="D28" s="312" t="s">
        <v>32</v>
      </c>
      <c r="E28" s="240" t="s">
        <v>227</v>
      </c>
      <c r="F28" s="241" t="s">
        <v>211</v>
      </c>
      <c r="G28" s="242" t="s">
        <v>212</v>
      </c>
      <c r="H28" s="243" t="s">
        <v>213</v>
      </c>
      <c r="I28" s="243" t="s">
        <v>214</v>
      </c>
      <c r="J28" s="244" t="s">
        <v>215</v>
      </c>
      <c r="K28" s="245" t="s">
        <v>36</v>
      </c>
      <c r="L28" s="245" t="s">
        <v>46</v>
      </c>
      <c r="M28" s="246">
        <v>45854</v>
      </c>
      <c r="N28" s="246">
        <v>45868</v>
      </c>
      <c r="O28" s="246">
        <v>46052</v>
      </c>
      <c r="P28" s="247" t="s">
        <v>216</v>
      </c>
      <c r="Q28" s="248">
        <f>R28/0.9</f>
        <v>22222222.22222222</v>
      </c>
      <c r="R28" s="248">
        <v>20000000</v>
      </c>
      <c r="S28" s="249">
        <f>Q28-R28</f>
        <v>2222222.2222222202</v>
      </c>
      <c r="T28" s="250" t="s">
        <v>35</v>
      </c>
      <c r="U28" s="226" t="s">
        <v>61</v>
      </c>
      <c r="V28" s="226" t="s">
        <v>61</v>
      </c>
      <c r="W28" s="226" t="s">
        <v>61</v>
      </c>
      <c r="X28" s="226" t="s">
        <v>61</v>
      </c>
      <c r="Y28" s="226" t="s">
        <v>61</v>
      </c>
      <c r="Z28" s="227" t="s">
        <v>61</v>
      </c>
    </row>
    <row r="29" spans="2:65" s="239" customFormat="1" ht="98.5" customHeight="1">
      <c r="B29" s="297"/>
      <c r="C29" s="303"/>
      <c r="D29" s="303"/>
      <c r="E29" s="251" t="s">
        <v>228</v>
      </c>
      <c r="F29" s="252" t="s">
        <v>217</v>
      </c>
      <c r="G29" s="253" t="s">
        <v>212</v>
      </c>
      <c r="H29" s="254" t="s">
        <v>213</v>
      </c>
      <c r="I29" s="254" t="s">
        <v>218</v>
      </c>
      <c r="J29" s="254" t="s">
        <v>219</v>
      </c>
      <c r="K29" s="217" t="s">
        <v>220</v>
      </c>
      <c r="L29" s="255" t="s">
        <v>46</v>
      </c>
      <c r="M29" s="256">
        <v>45854</v>
      </c>
      <c r="N29" s="216">
        <v>45868</v>
      </c>
      <c r="O29" s="256">
        <v>46052</v>
      </c>
      <c r="P29" s="257">
        <v>1</v>
      </c>
      <c r="Q29" s="238">
        <v>100000000</v>
      </c>
      <c r="R29" s="238">
        <v>100000000</v>
      </c>
      <c r="S29" s="228">
        <v>0</v>
      </c>
      <c r="T29" s="229" t="s">
        <v>35</v>
      </c>
      <c r="U29" s="226" t="s">
        <v>61</v>
      </c>
      <c r="V29" s="226" t="s">
        <v>61</v>
      </c>
      <c r="W29" s="226" t="s">
        <v>61</v>
      </c>
      <c r="X29" s="226" t="s">
        <v>61</v>
      </c>
      <c r="Y29" s="226" t="s">
        <v>61</v>
      </c>
      <c r="Z29" s="227" t="s">
        <v>61</v>
      </c>
    </row>
    <row r="30" spans="2:65" s="239" customFormat="1" ht="98.5" customHeight="1">
      <c r="B30" s="297"/>
      <c r="C30" s="303"/>
      <c r="D30" s="303"/>
      <c r="E30" s="251" t="s">
        <v>229</v>
      </c>
      <c r="F30" s="252" t="s">
        <v>221</v>
      </c>
      <c r="G30" s="253" t="s">
        <v>212</v>
      </c>
      <c r="H30" s="254" t="s">
        <v>213</v>
      </c>
      <c r="I30" s="254" t="s">
        <v>222</v>
      </c>
      <c r="J30" s="254" t="s">
        <v>223</v>
      </c>
      <c r="K30" s="217" t="s">
        <v>36</v>
      </c>
      <c r="L30" s="258" t="s">
        <v>46</v>
      </c>
      <c r="M30" s="256">
        <v>45840</v>
      </c>
      <c r="N30" s="215">
        <v>45854</v>
      </c>
      <c r="O30" s="216">
        <v>46112</v>
      </c>
      <c r="P30" s="257">
        <v>1</v>
      </c>
      <c r="Q30" s="238">
        <v>10000000</v>
      </c>
      <c r="R30" s="238">
        <v>10000000</v>
      </c>
      <c r="S30" s="228">
        <v>0</v>
      </c>
      <c r="T30" s="229" t="s">
        <v>35</v>
      </c>
      <c r="U30" s="226" t="s">
        <v>61</v>
      </c>
      <c r="V30" s="226" t="s">
        <v>61</v>
      </c>
      <c r="W30" s="226" t="s">
        <v>61</v>
      </c>
      <c r="X30" s="226" t="s">
        <v>61</v>
      </c>
      <c r="Y30" s="226" t="s">
        <v>61</v>
      </c>
      <c r="Z30" s="227" t="s">
        <v>61</v>
      </c>
    </row>
    <row r="31" spans="2:65" s="239" customFormat="1" ht="98.5" customHeight="1">
      <c r="B31" s="297"/>
      <c r="C31" s="303"/>
      <c r="D31" s="303"/>
      <c r="E31" s="251" t="s">
        <v>230</v>
      </c>
      <c r="F31" s="233" t="s">
        <v>224</v>
      </c>
      <c r="G31" s="234" t="s">
        <v>212</v>
      </c>
      <c r="H31" s="235" t="s">
        <v>213</v>
      </c>
      <c r="I31" s="235" t="s">
        <v>222</v>
      </c>
      <c r="J31" s="259" t="s">
        <v>225</v>
      </c>
      <c r="K31" s="217" t="s">
        <v>36</v>
      </c>
      <c r="L31" s="217" t="s">
        <v>46</v>
      </c>
      <c r="M31" s="216">
        <v>45840</v>
      </c>
      <c r="N31" s="216">
        <v>45854</v>
      </c>
      <c r="O31" s="216">
        <v>46112</v>
      </c>
      <c r="P31" s="217" t="s">
        <v>226</v>
      </c>
      <c r="Q31" s="238">
        <v>20000000</v>
      </c>
      <c r="R31" s="238">
        <v>20000000</v>
      </c>
      <c r="S31" s="207">
        <v>0</v>
      </c>
      <c r="T31" s="230" t="s">
        <v>35</v>
      </c>
      <c r="U31" s="217" t="s">
        <v>61</v>
      </c>
      <c r="V31" s="217" t="s">
        <v>61</v>
      </c>
      <c r="W31" s="217" t="s">
        <v>61</v>
      </c>
      <c r="X31" s="217" t="s">
        <v>61</v>
      </c>
      <c r="Y31" s="217" t="s">
        <v>61</v>
      </c>
      <c r="Z31" s="218" t="s">
        <v>61</v>
      </c>
    </row>
    <row r="32" spans="2:65" ht="98.5" customHeight="1">
      <c r="B32" s="297"/>
      <c r="C32" s="303"/>
      <c r="D32" s="303"/>
      <c r="E32" s="134" t="s">
        <v>143</v>
      </c>
      <c r="F32" s="135" t="s">
        <v>152</v>
      </c>
      <c r="G32" s="136" t="s">
        <v>153</v>
      </c>
      <c r="H32" s="137" t="s">
        <v>154</v>
      </c>
      <c r="I32" s="137" t="s">
        <v>155</v>
      </c>
      <c r="J32" s="137" t="s">
        <v>38</v>
      </c>
      <c r="K32" s="144" t="s">
        <v>36</v>
      </c>
      <c r="L32" s="144" t="s">
        <v>37</v>
      </c>
      <c r="M32" s="139">
        <v>45630</v>
      </c>
      <c r="N32" s="139">
        <v>45644</v>
      </c>
      <c r="O32" s="139">
        <v>45838</v>
      </c>
      <c r="P32" s="145" t="s">
        <v>162</v>
      </c>
      <c r="Q32" s="146">
        <v>80000000</v>
      </c>
      <c r="R32" s="146">
        <v>80000000</v>
      </c>
      <c r="S32" s="147">
        <v>0</v>
      </c>
      <c r="T32" s="148" t="s">
        <v>35</v>
      </c>
      <c r="U32" s="144" t="s">
        <v>156</v>
      </c>
      <c r="V32" s="144">
        <v>4</v>
      </c>
      <c r="W32" s="144" t="s">
        <v>160</v>
      </c>
      <c r="X32" s="144" t="s">
        <v>161</v>
      </c>
      <c r="Y32" s="144">
        <v>2023</v>
      </c>
      <c r="Z32" s="149" t="s">
        <v>163</v>
      </c>
    </row>
    <row r="33" spans="2:26" s="239" customFormat="1" ht="72.5">
      <c r="B33" s="297"/>
      <c r="C33" s="303"/>
      <c r="D33" s="303"/>
      <c r="E33" s="232" t="s">
        <v>236</v>
      </c>
      <c r="F33" s="233" t="s">
        <v>231</v>
      </c>
      <c r="G33" s="234" t="s">
        <v>232</v>
      </c>
      <c r="H33" s="235" t="s">
        <v>233</v>
      </c>
      <c r="I33" s="236" t="s">
        <v>234</v>
      </c>
      <c r="J33" s="235" t="s">
        <v>235</v>
      </c>
      <c r="K33" s="217" t="s">
        <v>36</v>
      </c>
      <c r="L33" s="217" t="s">
        <v>46</v>
      </c>
      <c r="M33" s="216">
        <v>45917</v>
      </c>
      <c r="N33" s="216">
        <v>45931</v>
      </c>
      <c r="O33" s="216">
        <v>46081</v>
      </c>
      <c r="P33" s="237" t="s">
        <v>209</v>
      </c>
      <c r="Q33" s="238">
        <f>R33/0.8</f>
        <v>100000000</v>
      </c>
      <c r="R33" s="238">
        <v>80000000</v>
      </c>
      <c r="S33" s="207">
        <f>Q33-R33</f>
        <v>20000000</v>
      </c>
      <c r="T33" s="230" t="s">
        <v>35</v>
      </c>
      <c r="U33" s="217" t="s">
        <v>61</v>
      </c>
      <c r="V33" s="217" t="s">
        <v>61</v>
      </c>
      <c r="W33" s="217" t="s">
        <v>61</v>
      </c>
      <c r="X33" s="217" t="s">
        <v>61</v>
      </c>
      <c r="Y33" s="217" t="s">
        <v>61</v>
      </c>
      <c r="Z33" s="218" t="s">
        <v>61</v>
      </c>
    </row>
    <row r="34" spans="2:26" s="239" customFormat="1" ht="130.5">
      <c r="B34" s="297"/>
      <c r="C34" s="303"/>
      <c r="D34" s="303"/>
      <c r="E34" s="232" t="s">
        <v>242</v>
      </c>
      <c r="F34" s="233" t="s">
        <v>237</v>
      </c>
      <c r="G34" s="234" t="s">
        <v>238</v>
      </c>
      <c r="H34" s="235" t="s">
        <v>239</v>
      </c>
      <c r="I34" s="235" t="s">
        <v>240</v>
      </c>
      <c r="J34" s="235" t="s">
        <v>241</v>
      </c>
      <c r="K34" s="217" t="s">
        <v>36</v>
      </c>
      <c r="L34" s="217" t="s">
        <v>46</v>
      </c>
      <c r="M34" s="216">
        <v>45903</v>
      </c>
      <c r="N34" s="216">
        <v>45924</v>
      </c>
      <c r="O34" s="216">
        <v>46157</v>
      </c>
      <c r="P34" s="237">
        <v>1</v>
      </c>
      <c r="Q34" s="238">
        <v>500000000</v>
      </c>
      <c r="R34" s="238">
        <v>500000000</v>
      </c>
      <c r="S34" s="207">
        <v>0</v>
      </c>
      <c r="T34" s="230" t="s">
        <v>35</v>
      </c>
      <c r="U34" s="217" t="s">
        <v>61</v>
      </c>
      <c r="V34" s="217" t="s">
        <v>61</v>
      </c>
      <c r="W34" s="217" t="s">
        <v>61</v>
      </c>
      <c r="X34" s="217" t="s">
        <v>61</v>
      </c>
      <c r="Y34" s="217" t="s">
        <v>61</v>
      </c>
      <c r="Z34" s="218" t="s">
        <v>61</v>
      </c>
    </row>
    <row r="35" spans="2:26" ht="58">
      <c r="B35" s="297"/>
      <c r="C35" s="303"/>
      <c r="D35" s="303"/>
      <c r="E35" s="134" t="s">
        <v>119</v>
      </c>
      <c r="F35" s="135" t="s">
        <v>120</v>
      </c>
      <c r="G35" s="136" t="s">
        <v>121</v>
      </c>
      <c r="H35" s="137" t="s">
        <v>122</v>
      </c>
      <c r="I35" s="137" t="s">
        <v>123</v>
      </c>
      <c r="J35" s="137" t="s">
        <v>38</v>
      </c>
      <c r="K35" s="138" t="s">
        <v>36</v>
      </c>
      <c r="L35" s="138" t="s">
        <v>37</v>
      </c>
      <c r="M35" s="139">
        <v>45448</v>
      </c>
      <c r="N35" s="139">
        <v>45476</v>
      </c>
      <c r="O35" s="139">
        <v>46141</v>
      </c>
      <c r="P35" s="138" t="s">
        <v>118</v>
      </c>
      <c r="Q35" s="140">
        <f>R35/0.85</f>
        <v>176470588.23529413</v>
      </c>
      <c r="R35" s="140">
        <v>150000000</v>
      </c>
      <c r="S35" s="141">
        <f>Q35-R35</f>
        <v>26470588.235294133</v>
      </c>
      <c r="T35" s="142" t="s">
        <v>35</v>
      </c>
      <c r="U35" s="138" t="s">
        <v>61</v>
      </c>
      <c r="V35" s="138" t="s">
        <v>61</v>
      </c>
      <c r="W35" s="138" t="s">
        <v>61</v>
      </c>
      <c r="X35" s="138" t="s">
        <v>61</v>
      </c>
      <c r="Y35" s="138" t="s">
        <v>61</v>
      </c>
      <c r="Z35" s="143" t="s">
        <v>61</v>
      </c>
    </row>
    <row r="36" spans="2:26" ht="44" thickBot="1">
      <c r="B36" s="297"/>
      <c r="C36" s="305"/>
      <c r="D36" s="305"/>
      <c r="E36" s="84" t="s">
        <v>115</v>
      </c>
      <c r="F36" s="85" t="s">
        <v>116</v>
      </c>
      <c r="G36" s="86" t="s">
        <v>39</v>
      </c>
      <c r="H36" s="87" t="s">
        <v>41</v>
      </c>
      <c r="I36" s="87" t="s">
        <v>117</v>
      </c>
      <c r="J36" s="87" t="s">
        <v>38</v>
      </c>
      <c r="K36" s="88" t="s">
        <v>36</v>
      </c>
      <c r="L36" s="89" t="s">
        <v>37</v>
      </c>
      <c r="M36" s="103">
        <v>45672</v>
      </c>
      <c r="N36" s="103">
        <v>45686</v>
      </c>
      <c r="O36" s="103">
        <v>45975</v>
      </c>
      <c r="P36" s="90" t="s">
        <v>118</v>
      </c>
      <c r="Q36" s="80">
        <f>R36/0.85</f>
        <v>588235294.11764705</v>
      </c>
      <c r="R36" s="80">
        <v>500000000</v>
      </c>
      <c r="S36" s="80">
        <f>Q36-R36</f>
        <v>88235294.117647052</v>
      </c>
      <c r="T36" s="91" t="s">
        <v>35</v>
      </c>
      <c r="U36" s="81" t="s">
        <v>61</v>
      </c>
      <c r="V36" s="81" t="s">
        <v>61</v>
      </c>
      <c r="W36" s="81" t="s">
        <v>61</v>
      </c>
      <c r="X36" s="81" t="s">
        <v>61</v>
      </c>
      <c r="Y36" s="81" t="s">
        <v>61</v>
      </c>
      <c r="Z36" s="82" t="s">
        <v>61</v>
      </c>
    </row>
    <row r="37" spans="2:26" ht="14.25" customHeight="1">
      <c r="B37" s="24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2:26" ht="18.5">
      <c r="B38" s="23" t="s">
        <v>50</v>
      </c>
      <c r="R38" s="22"/>
    </row>
    <row r="39" spans="2:26" ht="149.25" customHeight="1">
      <c r="B39" s="296" t="s">
        <v>49</v>
      </c>
      <c r="C39" s="296"/>
      <c r="D39" s="296"/>
      <c r="E39" s="296"/>
      <c r="F39" s="29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6">
      <c r="B40" s="231"/>
    </row>
    <row r="41" spans="2:26">
      <c r="B41" s="231" t="s">
        <v>243</v>
      </c>
    </row>
    <row r="42" spans="2:26">
      <c r="B42" s="231"/>
    </row>
    <row r="43" spans="2:26" ht="15" customHeight="1">
      <c r="B43" s="83"/>
      <c r="C43" s="133" t="s">
        <v>172</v>
      </c>
    </row>
  </sheetData>
  <autoFilter ref="B4:Z3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4">
    <sortCondition ref="D6:D24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39:F39"/>
    <mergeCell ref="B6:B36"/>
    <mergeCell ref="C25:C27"/>
    <mergeCell ref="D25:D27"/>
    <mergeCell ref="D6:D10"/>
    <mergeCell ref="C6:C10"/>
    <mergeCell ref="C12:C24"/>
    <mergeCell ref="D12:D24"/>
    <mergeCell ref="D28:D36"/>
    <mergeCell ref="C28:C36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R23 R6:R11 R16:R21 Q19 Q29:Q31 R25:R35 Q34 Q37" xr:uid="{00000000-0002-0000-0000-000000000000}">
      <formula1>0</formula1>
    </dataValidation>
    <dataValidation type="decimal" operator="greaterThanOrEqual" allowBlank="1" showInputMessage="1" showErrorMessage="1" sqref="Q16 Q2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4.5"/>
  <cols>
    <col min="1" max="1" width="2.54296875" style="14" customWidth="1"/>
    <col min="2" max="2" width="17.1796875" style="14" customWidth="1"/>
    <col min="3" max="3" width="15.1796875" style="14" bestFit="1" customWidth="1"/>
    <col min="4" max="4" width="10.1796875" style="14" customWidth="1"/>
    <col min="5" max="5" width="168.7265625" style="14" customWidth="1"/>
    <col min="6" max="6" width="2.54296875" style="14" customWidth="1"/>
    <col min="7" max="16384" width="8.7265625" style="14" hidden="1"/>
  </cols>
  <sheetData>
    <row r="1" spans="1:6" ht="15" thickBot="1"/>
    <row r="2" spans="1:6" s="15" customFormat="1" ht="34.5" customHeight="1" thickBot="1">
      <c r="A2" s="14"/>
      <c r="B2" s="329" t="s">
        <v>43</v>
      </c>
      <c r="C2" s="330"/>
      <c r="D2" s="330"/>
      <c r="E2" s="331"/>
      <c r="F2" s="14"/>
    </row>
    <row r="3" spans="1:6" s="15" customFormat="1" ht="15" thickBot="1">
      <c r="A3" s="14"/>
      <c r="B3" s="16" t="s">
        <v>42</v>
      </c>
      <c r="C3" s="17" t="s">
        <v>47</v>
      </c>
      <c r="D3" s="17" t="s">
        <v>48</v>
      </c>
      <c r="E3" s="17" t="s">
        <v>34</v>
      </c>
      <c r="F3" s="14"/>
    </row>
    <row r="4" spans="1:6" ht="15" thickBot="1">
      <c r="B4" s="326" t="s">
        <v>130</v>
      </c>
      <c r="C4" s="327"/>
      <c r="D4" s="327"/>
      <c r="E4" s="328"/>
    </row>
    <row r="5" spans="1:6" ht="29.5" thickBot="1">
      <c r="B5" s="96">
        <v>45320</v>
      </c>
      <c r="C5" s="97">
        <v>71</v>
      </c>
      <c r="D5" s="98" t="s">
        <v>28</v>
      </c>
      <c r="E5" s="99" t="s">
        <v>129</v>
      </c>
    </row>
    <row r="6" spans="1:6" ht="58.5" thickBot="1">
      <c r="B6" s="95">
        <v>45408</v>
      </c>
      <c r="C6" s="100" t="s">
        <v>131</v>
      </c>
      <c r="D6" s="101" t="s">
        <v>24</v>
      </c>
      <c r="E6" s="123" t="s">
        <v>134</v>
      </c>
    </row>
    <row r="7" spans="1:6" ht="15" thickBot="1">
      <c r="B7" s="119">
        <v>45491</v>
      </c>
      <c r="C7" s="120">
        <v>70</v>
      </c>
      <c r="D7" s="121" t="s">
        <v>28</v>
      </c>
      <c r="E7" s="104" t="s">
        <v>142</v>
      </c>
    </row>
    <row r="8" spans="1:6" ht="45" customHeight="1" thickBot="1">
      <c r="B8" s="95">
        <v>45586</v>
      </c>
      <c r="C8" s="122">
        <v>80</v>
      </c>
      <c r="D8" s="118" t="s">
        <v>31</v>
      </c>
      <c r="E8" s="128" t="s">
        <v>164</v>
      </c>
    </row>
    <row r="9" spans="1:6" ht="29.5" thickBot="1">
      <c r="B9" s="95">
        <v>45586</v>
      </c>
      <c r="C9" s="124">
        <v>74</v>
      </c>
      <c r="D9" s="125" t="s">
        <v>28</v>
      </c>
      <c r="E9" s="127" t="s">
        <v>167</v>
      </c>
    </row>
    <row r="10" spans="1:6">
      <c r="B10" s="18"/>
      <c r="C10" s="18"/>
      <c r="D10" s="18"/>
    </row>
    <row r="11" spans="1:6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2025-03-26T12:53:39Z</dcterms:modified>
</cp:coreProperties>
</file>