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SFMS\OSK\OdMetFP\CBA\_2007-2013\"/>
    </mc:Choice>
  </mc:AlternateContent>
  <xr:revisionPtr revIDLastSave="0" documentId="13_ncr:1_{899148CD-1FE7-4883-81B2-80E83AC8615A}" xr6:coauthVersionLast="47" xr6:coauthVersionMax="47" xr10:uidLastSave="{00000000-0000-0000-0000-000000000000}"/>
  <workbookProtection workbookAlgorithmName="SHA-512" workbookHashValue="hYNfwB90fWCahBsydEuaos7AMHueckkCz4CPa90DK16nWX9JGXQ3ltbtBjjzv2uSeIqOVTfPXV2AyOowpwDRAQ==" workbookSaltValue="p63UaueBnvxvzMHhvJe1dQ==" workbookSpinCount="100000" lockStructure="1"/>
  <bookViews>
    <workbookView xWindow="-120" yWindow="-120" windowWidth="29040" windowHeight="15720" tabRatio="554" xr2:uid="{00000000-000D-0000-FFFF-FFFF00000000}"/>
  </bookViews>
  <sheets>
    <sheet name="Aktualizace FEA" sheetId="6" r:id="rId1"/>
    <sheet name="S" sheetId="1" r:id="rId2"/>
    <sheet name="B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6" l="1"/>
  <c r="S21" i="6"/>
  <c r="R21" i="6"/>
  <c r="Z36" i="1"/>
  <c r="Y35" i="1"/>
  <c r="Z35" i="1" s="1"/>
  <c r="X34" i="1"/>
  <c r="Y34" i="1" s="1"/>
  <c r="Z34" i="1" s="1"/>
  <c r="W33" i="1"/>
  <c r="X33" i="1" s="1"/>
  <c r="Y33" i="1" s="1"/>
  <c r="Z33" i="1" s="1"/>
  <c r="V32" i="1"/>
  <c r="W32" i="1" s="1"/>
  <c r="X32" i="1" s="1"/>
  <c r="Y32" i="1" s="1"/>
  <c r="Z32" i="1" s="1"/>
  <c r="U31" i="1"/>
  <c r="V31" i="1" s="1"/>
  <c r="W31" i="1" s="1"/>
  <c r="X31" i="1" s="1"/>
  <c r="Y31" i="1" s="1"/>
  <c r="Z31" i="1" s="1"/>
  <c r="Z36" i="4"/>
  <c r="Y35" i="4"/>
  <c r="Z35" i="4" s="1"/>
  <c r="X34" i="4"/>
  <c r="Y34" i="4" s="1"/>
  <c r="Z34" i="4" s="1"/>
  <c r="W33" i="4"/>
  <c r="X33" i="4" s="1"/>
  <c r="Y33" i="4" s="1"/>
  <c r="Z33" i="4" s="1"/>
  <c r="V32" i="4"/>
  <c r="W32" i="4" s="1"/>
  <c r="X32" i="4" s="1"/>
  <c r="Y32" i="4" s="1"/>
  <c r="Z32" i="4" s="1"/>
  <c r="U31" i="4"/>
  <c r="V31" i="4" s="1"/>
  <c r="W31" i="4" s="1"/>
  <c r="X31" i="4" s="1"/>
  <c r="Y31" i="4" s="1"/>
  <c r="Z31" i="4" s="1"/>
  <c r="L21" i="6"/>
  <c r="M21" i="6"/>
  <c r="Q21" i="6"/>
  <c r="P21" i="6"/>
  <c r="O21" i="6"/>
  <c r="N21" i="6"/>
  <c r="N17" i="6"/>
  <c r="O17" i="6" s="1"/>
  <c r="P17" i="6" s="1"/>
  <c r="Q17" i="6" s="1"/>
  <c r="R17" i="6" s="1"/>
  <c r="S17" i="6" s="1"/>
  <c r="T30" i="4"/>
  <c r="U30" i="4" s="1"/>
  <c r="V30" i="4" s="1"/>
  <c r="W30" i="4" s="1"/>
  <c r="X30" i="4" s="1"/>
  <c r="Y30" i="4" s="1"/>
  <c r="Z30" i="4" s="1"/>
  <c r="S29" i="4"/>
  <c r="T29" i="4" s="1"/>
  <c r="U29" i="4" s="1"/>
  <c r="V29" i="4" s="1"/>
  <c r="W29" i="4" s="1"/>
  <c r="X29" i="4" s="1"/>
  <c r="Y29" i="4" s="1"/>
  <c r="Z29" i="4" s="1"/>
  <c r="R28" i="4"/>
  <c r="S28" i="4" s="1"/>
  <c r="T28" i="4" s="1"/>
  <c r="U28" i="4" s="1"/>
  <c r="V28" i="4" s="1"/>
  <c r="W28" i="4" s="1"/>
  <c r="X28" i="4" s="1"/>
  <c r="Y28" i="4" s="1"/>
  <c r="Z28" i="4" s="1"/>
  <c r="Q27" i="4"/>
  <c r="R27" i="4" s="1"/>
  <c r="S27" i="4" s="1"/>
  <c r="T27" i="4" s="1"/>
  <c r="U27" i="4" s="1"/>
  <c r="V27" i="4" s="1"/>
  <c r="W27" i="4" s="1"/>
  <c r="X27" i="4" s="1"/>
  <c r="Y27" i="4" s="1"/>
  <c r="Z27" i="4" s="1"/>
  <c r="P26" i="4"/>
  <c r="Q26" i="4" s="1"/>
  <c r="R26" i="4" s="1"/>
  <c r="S26" i="4" s="1"/>
  <c r="T26" i="4" s="1"/>
  <c r="U26" i="4" s="1"/>
  <c r="V26" i="4" s="1"/>
  <c r="W26" i="4" s="1"/>
  <c r="X26" i="4" s="1"/>
  <c r="Y26" i="4" s="1"/>
  <c r="Z26" i="4" s="1"/>
  <c r="O25" i="4"/>
  <c r="P25" i="4" s="1"/>
  <c r="Q25" i="4" s="1"/>
  <c r="R25" i="4" s="1"/>
  <c r="S25" i="4" s="1"/>
  <c r="T25" i="4" s="1"/>
  <c r="U25" i="4" s="1"/>
  <c r="V25" i="4" s="1"/>
  <c r="W25" i="4" s="1"/>
  <c r="X25" i="4" s="1"/>
  <c r="Y25" i="4" s="1"/>
  <c r="Z25" i="4" s="1"/>
  <c r="N24" i="4"/>
  <c r="O24" i="4" s="1"/>
  <c r="P24" i="4" s="1"/>
  <c r="Q24" i="4" s="1"/>
  <c r="R24" i="4" s="1"/>
  <c r="S24" i="4" s="1"/>
  <c r="T24" i="4" s="1"/>
  <c r="U24" i="4" s="1"/>
  <c r="V24" i="4" s="1"/>
  <c r="W24" i="4" s="1"/>
  <c r="X24" i="4" s="1"/>
  <c r="Y24" i="4" s="1"/>
  <c r="Z24" i="4" s="1"/>
  <c r="M23" i="4"/>
  <c r="N23" i="4" s="1"/>
  <c r="O23" i="4" s="1"/>
  <c r="P23" i="4" s="1"/>
  <c r="Q23" i="4" s="1"/>
  <c r="R23" i="4" s="1"/>
  <c r="S23" i="4" s="1"/>
  <c r="T23" i="4" s="1"/>
  <c r="U23" i="4" s="1"/>
  <c r="V23" i="4" s="1"/>
  <c r="W23" i="4" s="1"/>
  <c r="X23" i="4" s="1"/>
  <c r="Y23" i="4" s="1"/>
  <c r="Z23" i="4" s="1"/>
  <c r="L22" i="4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Y22" i="4" s="1"/>
  <c r="Z22" i="4" s="1"/>
  <c r="K21" i="4"/>
  <c r="L21" i="4" s="1"/>
  <c r="M21" i="4" s="1"/>
  <c r="J20" i="4"/>
  <c r="K93" i="4" s="1"/>
  <c r="I19" i="4"/>
  <c r="J19" i="4" s="1"/>
  <c r="H18" i="4"/>
  <c r="I18" i="4" s="1"/>
  <c r="G17" i="4"/>
  <c r="H17" i="4" s="1"/>
  <c r="F16" i="4"/>
  <c r="G65" i="4" s="1"/>
  <c r="G72" i="4"/>
  <c r="F65" i="4"/>
  <c r="E58" i="4"/>
  <c r="D51" i="4"/>
  <c r="C44" i="4"/>
  <c r="T30" i="1"/>
  <c r="U30" i="1" s="1"/>
  <c r="V30" i="1" s="1"/>
  <c r="W30" i="1" s="1"/>
  <c r="X30" i="1" s="1"/>
  <c r="Y30" i="1" s="1"/>
  <c r="Z30" i="1" s="1"/>
  <c r="S29" i="1"/>
  <c r="T29" i="1" s="1"/>
  <c r="U29" i="1" s="1"/>
  <c r="V29" i="1" s="1"/>
  <c r="W29" i="1" s="1"/>
  <c r="X29" i="1" s="1"/>
  <c r="Y29" i="1" s="1"/>
  <c r="Z29" i="1" s="1"/>
  <c r="R28" i="1"/>
  <c r="S28" i="1" s="1"/>
  <c r="T28" i="1" s="1"/>
  <c r="U28" i="1" s="1"/>
  <c r="V28" i="1" s="1"/>
  <c r="W28" i="1" s="1"/>
  <c r="X28" i="1" s="1"/>
  <c r="Y28" i="1" s="1"/>
  <c r="Z28" i="1" s="1"/>
  <c r="Q27" i="1"/>
  <c r="R27" i="1" s="1"/>
  <c r="S27" i="1" s="1"/>
  <c r="T27" i="1" s="1"/>
  <c r="U27" i="1" s="1"/>
  <c r="V27" i="1" s="1"/>
  <c r="W27" i="1" s="1"/>
  <c r="X27" i="1" s="1"/>
  <c r="Y27" i="1" s="1"/>
  <c r="Z27" i="1" s="1"/>
  <c r="P26" i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O25" i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N24" i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M23" i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L22" i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K21" i="1"/>
  <c r="L99" i="1" s="1"/>
  <c r="J20" i="1"/>
  <c r="K20" i="1" s="1"/>
  <c r="L20" i="1" s="1"/>
  <c r="M20" i="1" s="1"/>
  <c r="I19" i="1"/>
  <c r="J19" i="1" s="1"/>
  <c r="H18" i="1"/>
  <c r="I18" i="1" s="1"/>
  <c r="J79" i="1" s="1"/>
  <c r="G17" i="1"/>
  <c r="H17" i="1" s="1"/>
  <c r="F16" i="1"/>
  <c r="G65" i="1" s="1"/>
  <c r="K21" i="6"/>
  <c r="J21" i="6"/>
  <c r="I21" i="6"/>
  <c r="K100" i="4"/>
  <c r="K99" i="1"/>
  <c r="J92" i="1"/>
  <c r="J99" i="1"/>
  <c r="D99" i="1"/>
  <c r="J41" i="1"/>
  <c r="C21" i="6"/>
  <c r="J93" i="4"/>
  <c r="I92" i="1"/>
  <c r="H92" i="1"/>
  <c r="G92" i="1"/>
  <c r="F92" i="1"/>
  <c r="E92" i="1"/>
  <c r="D92" i="1"/>
  <c r="C92" i="1"/>
  <c r="I86" i="4"/>
  <c r="C86" i="1"/>
  <c r="D86" i="1"/>
  <c r="E86" i="1"/>
  <c r="F86" i="1"/>
  <c r="G86" i="1"/>
  <c r="H86" i="1"/>
  <c r="I86" i="1"/>
  <c r="C13" i="4"/>
  <c r="D13" i="4" s="1"/>
  <c r="D14" i="4"/>
  <c r="E51" i="4" s="1"/>
  <c r="E15" i="4"/>
  <c r="F58" i="4" s="1"/>
  <c r="D65" i="4"/>
  <c r="E65" i="4"/>
  <c r="D72" i="4"/>
  <c r="E72" i="4"/>
  <c r="F72" i="4"/>
  <c r="H79" i="4"/>
  <c r="C13" i="1"/>
  <c r="D13" i="1" s="1"/>
  <c r="D14" i="1"/>
  <c r="E15" i="1"/>
  <c r="F58" i="1" s="1"/>
  <c r="C44" i="1"/>
  <c r="D51" i="1"/>
  <c r="E99" i="1" s="1"/>
  <c r="E58" i="1"/>
  <c r="F65" i="1"/>
  <c r="G72" i="1"/>
  <c r="H79" i="1"/>
  <c r="J86" i="1"/>
  <c r="J86" i="4"/>
  <c r="I79" i="1" l="1"/>
  <c r="D44" i="1"/>
  <c r="L100" i="4"/>
  <c r="G16" i="4"/>
  <c r="H16" i="4" s="1"/>
  <c r="G16" i="1"/>
  <c r="H65" i="1" s="1"/>
  <c r="K92" i="1"/>
  <c r="F15" i="1"/>
  <c r="G58" i="1" s="1"/>
  <c r="L21" i="1"/>
  <c r="N20" i="1"/>
  <c r="N92" i="1"/>
  <c r="E13" i="1"/>
  <c r="E44" i="1"/>
  <c r="K86" i="1"/>
  <c r="K19" i="1"/>
  <c r="L92" i="1"/>
  <c r="M92" i="1"/>
  <c r="E51" i="1"/>
  <c r="F99" i="1" s="1"/>
  <c r="E14" i="1"/>
  <c r="I72" i="1"/>
  <c r="I17" i="1"/>
  <c r="J18" i="1"/>
  <c r="H72" i="1"/>
  <c r="D44" i="4"/>
  <c r="H72" i="4"/>
  <c r="H65" i="4"/>
  <c r="F15" i="4"/>
  <c r="I79" i="4"/>
  <c r="J79" i="4"/>
  <c r="J18" i="4"/>
  <c r="K86" i="4"/>
  <c r="K19" i="4"/>
  <c r="N100" i="4"/>
  <c r="N21" i="4"/>
  <c r="E44" i="4"/>
  <c r="E13" i="4"/>
  <c r="I65" i="4"/>
  <c r="I16" i="4"/>
  <c r="I72" i="4"/>
  <c r="I17" i="4"/>
  <c r="E14" i="4"/>
  <c r="K20" i="4"/>
  <c r="M100" i="4"/>
  <c r="G15" i="1" l="1"/>
  <c r="H16" i="1"/>
  <c r="I16" i="1" s="1"/>
  <c r="M99" i="1"/>
  <c r="M21" i="1"/>
  <c r="J72" i="1"/>
  <c r="J17" i="1"/>
  <c r="H15" i="1"/>
  <c r="H58" i="1"/>
  <c r="F14" i="1"/>
  <c r="F51" i="1"/>
  <c r="G99" i="1" s="1"/>
  <c r="L86" i="1"/>
  <c r="L19" i="1"/>
  <c r="K18" i="1"/>
  <c r="K79" i="1"/>
  <c r="F13" i="1"/>
  <c r="F44" i="1"/>
  <c r="O20" i="1"/>
  <c r="O92" i="1"/>
  <c r="G15" i="4"/>
  <c r="G58" i="4"/>
  <c r="J65" i="4"/>
  <c r="J16" i="4"/>
  <c r="F51" i="4"/>
  <c r="F14" i="4"/>
  <c r="F13" i="4"/>
  <c r="F44" i="4"/>
  <c r="L93" i="4"/>
  <c r="L20" i="4"/>
  <c r="O100" i="4"/>
  <c r="O21" i="4"/>
  <c r="K79" i="4"/>
  <c r="K18" i="4"/>
  <c r="J17" i="4"/>
  <c r="J72" i="4"/>
  <c r="L86" i="4"/>
  <c r="L19" i="4"/>
  <c r="I65" i="1" l="1"/>
  <c r="N21" i="1"/>
  <c r="N99" i="1"/>
  <c r="G13" i="1"/>
  <c r="G44" i="1"/>
  <c r="G14" i="1"/>
  <c r="G51" i="1"/>
  <c r="H99" i="1" s="1"/>
  <c r="K72" i="1"/>
  <c r="K17" i="1"/>
  <c r="M19" i="1"/>
  <c r="M86" i="1"/>
  <c r="P20" i="1"/>
  <c r="P92" i="1"/>
  <c r="L18" i="1"/>
  <c r="L79" i="1"/>
  <c r="J16" i="1"/>
  <c r="J65" i="1"/>
  <c r="I58" i="1"/>
  <c r="I15" i="1"/>
  <c r="H15" i="4"/>
  <c r="H58" i="4"/>
  <c r="P100" i="4"/>
  <c r="P21" i="4"/>
  <c r="G14" i="4"/>
  <c r="G51" i="4"/>
  <c r="M19" i="4"/>
  <c r="M86" i="4"/>
  <c r="L18" i="4"/>
  <c r="L79" i="4"/>
  <c r="M93" i="4"/>
  <c r="M20" i="4"/>
  <c r="K16" i="4"/>
  <c r="K65" i="4"/>
  <c r="K17" i="4"/>
  <c r="K72" i="4"/>
  <c r="G13" i="4"/>
  <c r="G44" i="4"/>
  <c r="O99" i="1" l="1"/>
  <c r="O21" i="1"/>
  <c r="K65" i="1"/>
  <c r="K16" i="1"/>
  <c r="Q92" i="1"/>
  <c r="Q20" i="1"/>
  <c r="H44" i="1"/>
  <c r="H13" i="1"/>
  <c r="J58" i="1"/>
  <c r="J15" i="1"/>
  <c r="L17" i="1"/>
  <c r="L72" i="1"/>
  <c r="M18" i="1"/>
  <c r="M79" i="1"/>
  <c r="N19" i="1"/>
  <c r="N86" i="1"/>
  <c r="H14" i="1"/>
  <c r="H51" i="1"/>
  <c r="I99" i="1" s="1"/>
  <c r="I58" i="4"/>
  <c r="I15" i="4"/>
  <c r="L16" i="4"/>
  <c r="L65" i="4"/>
  <c r="M18" i="4"/>
  <c r="M79" i="4"/>
  <c r="N20" i="4"/>
  <c r="N93" i="4"/>
  <c r="Q21" i="4"/>
  <c r="Q100" i="4"/>
  <c r="L72" i="4"/>
  <c r="L17" i="4"/>
  <c r="H14" i="4"/>
  <c r="H51" i="4"/>
  <c r="H44" i="4"/>
  <c r="H13" i="4"/>
  <c r="N86" i="4"/>
  <c r="N19" i="4"/>
  <c r="P99" i="1" l="1"/>
  <c r="P21" i="1"/>
  <c r="I14" i="1"/>
  <c r="I51" i="1"/>
  <c r="N79" i="1"/>
  <c r="N18" i="1"/>
  <c r="K15" i="1"/>
  <c r="K58" i="1"/>
  <c r="R20" i="1"/>
  <c r="R92" i="1"/>
  <c r="O19" i="1"/>
  <c r="O86" i="1"/>
  <c r="M17" i="1"/>
  <c r="M72" i="1"/>
  <c r="I13" i="1"/>
  <c r="I44" i="1"/>
  <c r="L16" i="1"/>
  <c r="L65" i="1"/>
  <c r="J58" i="4"/>
  <c r="J15" i="4"/>
  <c r="M72" i="4"/>
  <c r="M17" i="4"/>
  <c r="O20" i="4"/>
  <c r="O93" i="4"/>
  <c r="N79" i="4"/>
  <c r="N18" i="4"/>
  <c r="O19" i="4"/>
  <c r="O86" i="4"/>
  <c r="I44" i="4"/>
  <c r="I13" i="4"/>
  <c r="I51" i="4"/>
  <c r="I14" i="4"/>
  <c r="R21" i="4"/>
  <c r="R100" i="4"/>
  <c r="M65" i="4"/>
  <c r="M16" i="4"/>
  <c r="Q99" i="1" l="1"/>
  <c r="Q21" i="1"/>
  <c r="O18" i="1"/>
  <c r="O79" i="1"/>
  <c r="J13" i="1"/>
  <c r="J44" i="1"/>
  <c r="P19" i="1"/>
  <c r="P86" i="1"/>
  <c r="L58" i="1"/>
  <c r="L15" i="1"/>
  <c r="M15" i="1" s="1"/>
  <c r="M16" i="1"/>
  <c r="M65" i="1"/>
  <c r="N17" i="1"/>
  <c r="N72" i="1"/>
  <c r="S92" i="1"/>
  <c r="S20" i="1"/>
  <c r="J14" i="1"/>
  <c r="J51" i="1"/>
  <c r="K58" i="4"/>
  <c r="K15" i="4"/>
  <c r="P86" i="4"/>
  <c r="P19" i="4"/>
  <c r="O79" i="4"/>
  <c r="O18" i="4"/>
  <c r="N17" i="4"/>
  <c r="N72" i="4"/>
  <c r="J51" i="4"/>
  <c r="J14" i="4"/>
  <c r="P93" i="4"/>
  <c r="P20" i="4"/>
  <c r="N65" i="4"/>
  <c r="N16" i="4"/>
  <c r="J13" i="4"/>
  <c r="J44" i="4"/>
  <c r="S100" i="4"/>
  <c r="S21" i="4"/>
  <c r="R21" i="1" l="1"/>
  <c r="R99" i="1"/>
  <c r="T20" i="1"/>
  <c r="U20" i="1" s="1"/>
  <c r="V20" i="1" s="1"/>
  <c r="T92" i="1"/>
  <c r="M58" i="1"/>
  <c r="N65" i="1"/>
  <c r="N16" i="1"/>
  <c r="K13" i="1"/>
  <c r="K44" i="1"/>
  <c r="K51" i="1"/>
  <c r="K14" i="1"/>
  <c r="O17" i="1"/>
  <c r="O72" i="1"/>
  <c r="Q19" i="1"/>
  <c r="Q86" i="1"/>
  <c r="P79" i="1"/>
  <c r="P18" i="1"/>
  <c r="L15" i="4"/>
  <c r="L58" i="4"/>
  <c r="Q93" i="4"/>
  <c r="Q20" i="4"/>
  <c r="K14" i="4"/>
  <c r="K51" i="4"/>
  <c r="T21" i="4"/>
  <c r="T100" i="4"/>
  <c r="Q19" i="4"/>
  <c r="Q86" i="4"/>
  <c r="P18" i="4"/>
  <c r="P79" i="4"/>
  <c r="K44" i="4"/>
  <c r="K13" i="4"/>
  <c r="O16" i="4"/>
  <c r="O65" i="4"/>
  <c r="O72" i="4"/>
  <c r="O17" i="4"/>
  <c r="W20" i="1" l="1"/>
  <c r="W92" i="1"/>
  <c r="U92" i="1"/>
  <c r="U100" i="4"/>
  <c r="U21" i="4"/>
  <c r="S99" i="1"/>
  <c r="S21" i="1"/>
  <c r="N15" i="1"/>
  <c r="N58" i="1"/>
  <c r="P72" i="1"/>
  <c r="P17" i="1"/>
  <c r="L44" i="1"/>
  <c r="L13" i="1"/>
  <c r="L14" i="1"/>
  <c r="L51" i="1"/>
  <c r="O65" i="1"/>
  <c r="O16" i="1"/>
  <c r="P16" i="1" s="1"/>
  <c r="Q18" i="1"/>
  <c r="Q79" i="1"/>
  <c r="R19" i="1"/>
  <c r="R86" i="1"/>
  <c r="M58" i="4"/>
  <c r="M15" i="4"/>
  <c r="P65" i="4"/>
  <c r="P16" i="4"/>
  <c r="Q79" i="4"/>
  <c r="Q18" i="4"/>
  <c r="L14" i="4"/>
  <c r="L51" i="4"/>
  <c r="P72" i="4"/>
  <c r="P17" i="4"/>
  <c r="L13" i="4"/>
  <c r="L44" i="4"/>
  <c r="R20" i="4"/>
  <c r="R93" i="4"/>
  <c r="R19" i="4"/>
  <c r="R86" i="4"/>
  <c r="X92" i="1" l="1"/>
  <c r="X20" i="1"/>
  <c r="V21" i="4"/>
  <c r="V100" i="4"/>
  <c r="T99" i="1"/>
  <c r="T21" i="1"/>
  <c r="U21" i="1" s="1"/>
  <c r="V21" i="1" s="1"/>
  <c r="R79" i="1"/>
  <c r="R18" i="1"/>
  <c r="M14" i="1"/>
  <c r="M51" i="1"/>
  <c r="P65" i="1"/>
  <c r="M44" i="1"/>
  <c r="M13" i="1"/>
  <c r="Q17" i="1"/>
  <c r="Q72" i="1"/>
  <c r="S19" i="1"/>
  <c r="S86" i="1"/>
  <c r="O15" i="1"/>
  <c r="O58" i="1"/>
  <c r="N58" i="4"/>
  <c r="N15" i="4"/>
  <c r="S86" i="4"/>
  <c r="S19" i="4"/>
  <c r="M14" i="4"/>
  <c r="M51" i="4"/>
  <c r="Q72" i="4"/>
  <c r="Q17" i="4"/>
  <c r="Q65" i="4"/>
  <c r="Q16" i="4"/>
  <c r="M44" i="4"/>
  <c r="M13" i="4"/>
  <c r="R18" i="4"/>
  <c r="R79" i="4"/>
  <c r="S20" i="4"/>
  <c r="S93" i="4"/>
  <c r="W21" i="1" l="1"/>
  <c r="W99" i="1"/>
  <c r="Y20" i="1"/>
  <c r="Y92" i="1"/>
  <c r="W21" i="4"/>
  <c r="W100" i="4"/>
  <c r="U99" i="1"/>
  <c r="N13" i="1"/>
  <c r="N44" i="1"/>
  <c r="N51" i="1"/>
  <c r="N14" i="1"/>
  <c r="S18" i="1"/>
  <c r="S79" i="1"/>
  <c r="T86" i="1"/>
  <c r="T19" i="1"/>
  <c r="U19" i="1" s="1"/>
  <c r="V19" i="1" s="1"/>
  <c r="P58" i="1"/>
  <c r="P15" i="1"/>
  <c r="R17" i="1"/>
  <c r="R72" i="1"/>
  <c r="Q16" i="1"/>
  <c r="Q65" i="1"/>
  <c r="O15" i="4"/>
  <c r="O58" i="4"/>
  <c r="S79" i="4"/>
  <c r="S18" i="4"/>
  <c r="N51" i="4"/>
  <c r="N14" i="4"/>
  <c r="N13" i="4"/>
  <c r="N44" i="4"/>
  <c r="R72" i="4"/>
  <c r="R17" i="4"/>
  <c r="T19" i="4"/>
  <c r="T86" i="4"/>
  <c r="R65" i="4"/>
  <c r="R16" i="4"/>
  <c r="T20" i="4"/>
  <c r="T93" i="4"/>
  <c r="W19" i="1" l="1"/>
  <c r="W86" i="1"/>
  <c r="Z20" i="1"/>
  <c r="Z92" i="1"/>
  <c r="X21" i="1"/>
  <c r="X99" i="1"/>
  <c r="X21" i="4"/>
  <c r="X100" i="4"/>
  <c r="U86" i="1"/>
  <c r="U93" i="4"/>
  <c r="U20" i="4"/>
  <c r="U86" i="4"/>
  <c r="U19" i="4"/>
  <c r="S17" i="1"/>
  <c r="S72" i="1"/>
  <c r="Q58" i="1"/>
  <c r="Q15" i="1"/>
  <c r="O14" i="1"/>
  <c r="O51" i="1"/>
  <c r="R16" i="1"/>
  <c r="R65" i="1"/>
  <c r="T18" i="1"/>
  <c r="U18" i="1" s="1"/>
  <c r="V18" i="1" s="1"/>
  <c r="T79" i="1"/>
  <c r="O13" i="1"/>
  <c r="O44" i="1"/>
  <c r="P15" i="4"/>
  <c r="P58" i="4"/>
  <c r="O44" i="4"/>
  <c r="O13" i="4"/>
  <c r="S16" i="4"/>
  <c r="S65" i="4"/>
  <c r="S17" i="4"/>
  <c r="S72" i="4"/>
  <c r="O14" i="4"/>
  <c r="O51" i="4"/>
  <c r="T18" i="4"/>
  <c r="T79" i="4"/>
  <c r="W79" i="1" l="1"/>
  <c r="W18" i="1"/>
  <c r="Y21" i="1"/>
  <c r="Y99" i="1"/>
  <c r="X19" i="1"/>
  <c r="X86" i="1"/>
  <c r="V19" i="4"/>
  <c r="V86" i="4"/>
  <c r="V20" i="4"/>
  <c r="V93" i="4"/>
  <c r="Y21" i="4"/>
  <c r="Y100" i="4"/>
  <c r="U79" i="1"/>
  <c r="V99" i="1"/>
  <c r="U79" i="4"/>
  <c r="U18" i="4"/>
  <c r="P44" i="1"/>
  <c r="P13" i="1"/>
  <c r="S65" i="1"/>
  <c r="S16" i="1"/>
  <c r="R15" i="1"/>
  <c r="R58" i="1"/>
  <c r="P14" i="1"/>
  <c r="P51" i="1"/>
  <c r="T72" i="1"/>
  <c r="T17" i="1"/>
  <c r="U17" i="1" s="1"/>
  <c r="V17" i="1" s="1"/>
  <c r="Q58" i="4"/>
  <c r="Q15" i="4"/>
  <c r="P14" i="4"/>
  <c r="P51" i="4"/>
  <c r="T65" i="4"/>
  <c r="T16" i="4"/>
  <c r="P13" i="4"/>
  <c r="P44" i="4"/>
  <c r="T17" i="4"/>
  <c r="T72" i="4"/>
  <c r="Y19" i="1" l="1"/>
  <c r="Y86" i="1"/>
  <c r="Z21" i="1"/>
  <c r="Z99" i="1"/>
  <c r="W17" i="1"/>
  <c r="W72" i="1"/>
  <c r="X79" i="1"/>
  <c r="X18" i="1"/>
  <c r="Z21" i="4"/>
  <c r="Z100" i="4"/>
  <c r="W20" i="4"/>
  <c r="W93" i="4"/>
  <c r="V18" i="4"/>
  <c r="V79" i="4"/>
  <c r="W19" i="4"/>
  <c r="W86" i="4"/>
  <c r="U72" i="1"/>
  <c r="V92" i="1"/>
  <c r="U72" i="4"/>
  <c r="U17" i="4"/>
  <c r="U65" i="4"/>
  <c r="U16" i="4"/>
  <c r="Q14" i="1"/>
  <c r="Q51" i="1"/>
  <c r="Q44" i="1"/>
  <c r="Q13" i="1"/>
  <c r="T16" i="1"/>
  <c r="U16" i="1" s="1"/>
  <c r="V16" i="1" s="1"/>
  <c r="T65" i="1"/>
  <c r="S58" i="1"/>
  <c r="S15" i="1"/>
  <c r="R15" i="4"/>
  <c r="R58" i="4"/>
  <c r="Q44" i="4"/>
  <c r="Q13" i="4"/>
  <c r="Q14" i="4"/>
  <c r="Q51" i="4"/>
  <c r="X72" i="1" l="1"/>
  <c r="X17" i="1"/>
  <c r="Y18" i="1"/>
  <c r="Y79" i="1"/>
  <c r="W16" i="1"/>
  <c r="W65" i="1"/>
  <c r="Z19" i="1"/>
  <c r="Z86" i="1"/>
  <c r="V16" i="4"/>
  <c r="V65" i="4"/>
  <c r="X19" i="4"/>
  <c r="X86" i="4"/>
  <c r="W18" i="4"/>
  <c r="W79" i="4"/>
  <c r="V17" i="4"/>
  <c r="V72" i="4"/>
  <c r="X20" i="4"/>
  <c r="X93" i="4"/>
  <c r="U65" i="1"/>
  <c r="V86" i="1"/>
  <c r="T58" i="1"/>
  <c r="T15" i="1"/>
  <c r="R13" i="1"/>
  <c r="R44" i="1"/>
  <c r="R14" i="1"/>
  <c r="R51" i="1"/>
  <c r="S15" i="4"/>
  <c r="S58" i="4"/>
  <c r="R13" i="4"/>
  <c r="R44" i="4"/>
  <c r="R51" i="4"/>
  <c r="R14" i="4"/>
  <c r="X16" i="1" l="1"/>
  <c r="X65" i="1"/>
  <c r="Z18" i="1"/>
  <c r="Z79" i="1"/>
  <c r="Y17" i="1"/>
  <c r="Y72" i="1"/>
  <c r="W17" i="4"/>
  <c r="W72" i="4"/>
  <c r="X18" i="4"/>
  <c r="X79" i="4"/>
  <c r="Y19" i="4"/>
  <c r="Y86" i="4"/>
  <c r="Y20" i="4"/>
  <c r="Y93" i="4"/>
  <c r="W16" i="4"/>
  <c r="W65" i="4"/>
  <c r="U58" i="1"/>
  <c r="U15" i="1"/>
  <c r="V79" i="1"/>
  <c r="S13" i="1"/>
  <c r="S44" i="1"/>
  <c r="S14" i="1"/>
  <c r="S51" i="1"/>
  <c r="T58" i="4"/>
  <c r="T15" i="4"/>
  <c r="S14" i="4"/>
  <c r="S51" i="4"/>
  <c r="S13" i="4"/>
  <c r="S44" i="4"/>
  <c r="Z17" i="1" l="1"/>
  <c r="Z72" i="1"/>
  <c r="Y16" i="1"/>
  <c r="Y65" i="1"/>
  <c r="Z20" i="4"/>
  <c r="Z93" i="4"/>
  <c r="Z19" i="4"/>
  <c r="Z86" i="4"/>
  <c r="Y18" i="4"/>
  <c r="Y79" i="4"/>
  <c r="X16" i="4"/>
  <c r="X65" i="4"/>
  <c r="X17" i="4"/>
  <c r="X72" i="4"/>
  <c r="V15" i="1"/>
  <c r="V58" i="1"/>
  <c r="U58" i="4"/>
  <c r="U15" i="4"/>
  <c r="T51" i="1"/>
  <c r="T14" i="1"/>
  <c r="T44" i="1"/>
  <c r="T13" i="1"/>
  <c r="V65" i="1" s="1"/>
  <c r="T44" i="4"/>
  <c r="T13" i="4"/>
  <c r="U44" i="4" s="1"/>
  <c r="T14" i="4"/>
  <c r="T51" i="4"/>
  <c r="Z16" i="1" l="1"/>
  <c r="Z65" i="1"/>
  <c r="Y16" i="4"/>
  <c r="Y65" i="4"/>
  <c r="V15" i="4"/>
  <c r="V58" i="4"/>
  <c r="Z18" i="4"/>
  <c r="Z79" i="4"/>
  <c r="Y17" i="4"/>
  <c r="Y72" i="4"/>
  <c r="U51" i="1"/>
  <c r="U14" i="1"/>
  <c r="V72" i="1"/>
  <c r="W15" i="1"/>
  <c r="W58" i="1"/>
  <c r="U44" i="1"/>
  <c r="U13" i="1"/>
  <c r="U13" i="4"/>
  <c r="U51" i="4"/>
  <c r="U14" i="4"/>
  <c r="V14" i="4" l="1"/>
  <c r="V51" i="4"/>
  <c r="Z17" i="4"/>
  <c r="Z72" i="4"/>
  <c r="W15" i="4"/>
  <c r="W58" i="4"/>
  <c r="V13" i="4"/>
  <c r="W44" i="4" s="1"/>
  <c r="V44" i="4"/>
  <c r="Z65" i="4"/>
  <c r="Z16" i="4"/>
  <c r="V14" i="1"/>
  <c r="V51" i="1"/>
  <c r="X15" i="1"/>
  <c r="X58" i="1"/>
  <c r="V13" i="1"/>
  <c r="V44" i="1"/>
  <c r="X15" i="4" l="1"/>
  <c r="X58" i="4"/>
  <c r="W13" i="4"/>
  <c r="W14" i="4"/>
  <c r="W51" i="4"/>
  <c r="Y58" i="1"/>
  <c r="Y15" i="1"/>
  <c r="W51" i="1"/>
  <c r="W14" i="1"/>
  <c r="W44" i="1"/>
  <c r="W13" i="1"/>
  <c r="X51" i="4" l="1"/>
  <c r="X14" i="4"/>
  <c r="X13" i="4"/>
  <c r="X44" i="4"/>
  <c r="Y58" i="4"/>
  <c r="Y15" i="4"/>
  <c r="X51" i="1"/>
  <c r="X14" i="1"/>
  <c r="Z15" i="1"/>
  <c r="Z58" i="1"/>
  <c r="X13" i="1"/>
  <c r="X44" i="1"/>
  <c r="Z15" i="4" l="1"/>
  <c r="Z58" i="4"/>
  <c r="Y13" i="4"/>
  <c r="Y44" i="4"/>
  <c r="Y14" i="4"/>
  <c r="Y51" i="4"/>
  <c r="Y51" i="1"/>
  <c r="Y14" i="1"/>
  <c r="Y13" i="1"/>
  <c r="Y44" i="1"/>
  <c r="Z14" i="4" l="1"/>
  <c r="Z51" i="4"/>
  <c r="Z13" i="4"/>
  <c r="Z44" i="4"/>
  <c r="Z14" i="1"/>
  <c r="Z51" i="1"/>
  <c r="Z13" i="1"/>
  <c r="Z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Levá Radka</author>
  </authors>
  <commentList>
    <comment ref="R18" authorId="0" shapeId="0" xr:uid="{6B1DA832-63AD-4449-81B8-D4BCFF5D2C3B}">
      <text>
        <r>
          <rPr>
            <sz val="9"/>
            <color indexed="81"/>
            <rFont val="Tahoma"/>
            <family val="2"/>
            <charset val="238"/>
          </rPr>
          <t>https://opzp.cz/snizujeme-administrativni-narocnost-pro-prijemce-v-oblasti-monitoringu-vodohospodarskych-projektu-financovanych-z-opzp-za-rok-2024-a-dale/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jsvecova</author>
    <author>Levá Radka</author>
  </authors>
  <commentList>
    <comment ref="A10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>dle ČSÚ</t>
        </r>
      </text>
    </comment>
    <comment ref="S10" authorId="1" shapeId="0" xr:uid="{F31B28BF-5A90-4937-906E-DB021D32CD10}">
      <text>
        <r>
          <rPr>
            <b/>
            <sz val="10"/>
            <color indexed="81"/>
            <rFont val="Tahoma"/>
            <family val="2"/>
            <charset val="238"/>
          </rPr>
          <t>https://opzp.cz/snizujeme-administrativni-narocnost-pro-prijemce-v-oblasti-monitoringu-vodohospodarskych-projektu-financovanych-z-opzp-za-rok-2024-a-dale/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1" authorId="0" shapeId="0" xr:uid="{00000000-0006-0000-0100-000006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43" authorId="0" shapeId="0" xr:uid="{00000000-0006-0000-0100-000007000000}">
      <text>
        <r>
          <rPr>
            <sz val="8"/>
            <color indexed="81"/>
            <rFont val="Tahoma"/>
            <family val="2"/>
            <charset val="238"/>
          </rPr>
          <t>Příjemce vyplní hodnotu z FA pro:,
VODNÉ
1. výzva - list „Náklady a příjmy“ [řádek 33]
ostatní výzvy - list „Náklady a příjmy s projektem“ [řádek 33]
či 
STOČNÉ
Příjemce vyplní hodnotu z FA pro:
1. výzva - list „Náklady a příjmy“ [řádek 39]
ostatní výzvy - list „Náklady a příjmy s projektem“ [řádek 39]</t>
        </r>
      </text>
    </comment>
    <comment ref="A48" authorId="0" shapeId="0" xr:uid="{00000000-0006-0000-0100-000008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50" authorId="0" shapeId="0" xr:uid="{00000000-0006-0000-0100-000009000000}">
      <text>
        <r>
          <rPr>
            <sz val="8"/>
            <color indexed="81"/>
            <rFont val="Tahoma"/>
            <family val="2"/>
            <charset val="238"/>
          </rPr>
          <t>Příjemce vyplní hodnotu z FA pro:,
VODNÉ
1. výzva - list „Náklady a příjmy“ [řádek 33]
ostatní výzvy - list „Náklady a příjmy s projektem“ [řádek 33]
či 
STOČNÉ
Příjemce vyplní hodnotu z FA pro:
1. výzva - list „Náklady a příjmy“ [řádek 39]
ostatní výzvy - list „Náklady a příjmy s projektem“ [řádek 39]</t>
        </r>
      </text>
    </comment>
    <comment ref="A55" authorId="0" shapeId="0" xr:uid="{00000000-0006-0000-0100-00000A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57" authorId="0" shapeId="0" xr:uid="{00000000-0006-0000-0100-00000B000000}">
      <text>
        <r>
          <rPr>
            <sz val="8"/>
            <color indexed="81"/>
            <rFont val="Tahoma"/>
            <family val="2"/>
            <charset val="238"/>
          </rPr>
          <t>Příjemce vyplní hodnotu z FA pro:,
VODNÉ
1. výzva - list „Náklady a příjmy“ [řádek 33]
ostatní výzvy - list „Náklady a příjmy s projektem“ [řádek 33]
či 
STOČNÉ
Příjemce vyplní hodnotu z FA pro:
1. výzva - list „Náklady a příjmy“ [řádek 39]
ostatní výzvy - list „Náklady a příjmy s projektem“ [řádek 39]</t>
        </r>
      </text>
    </comment>
    <comment ref="A62" authorId="0" shapeId="0" xr:uid="{00000000-0006-0000-0100-00000C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64" authorId="0" shapeId="0" xr:uid="{00000000-0006-0000-0100-00000D000000}">
      <text>
        <r>
          <rPr>
            <sz val="8"/>
            <color indexed="81"/>
            <rFont val="Tahoma"/>
            <family val="2"/>
            <charset val="238"/>
          </rPr>
          <t>Příjemce vyplní hodnotu z FA pro:,
VODNÉ
1. výzva - list „Náklady a příjmy“ [řádek 33]
ostatní výzvy - list „Náklady a příjmy s projektem“ [řádek 33]
či 
STOČNÉ
Příjemce vyplní hodnotu z FA pro:
1. výzva - list „Náklady a příjmy“ [řádek 39]
ostatní výzvy - list „Náklady a příjmy s projektem“ [řádek 39]</t>
        </r>
      </text>
    </comment>
    <comment ref="A69" authorId="0" shapeId="0" xr:uid="{00000000-0006-0000-0100-00000E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71" authorId="0" shapeId="0" xr:uid="{00000000-0006-0000-0100-00000F000000}">
      <text>
        <r>
          <rPr>
            <sz val="8"/>
            <color indexed="81"/>
            <rFont val="Tahoma"/>
            <family val="2"/>
            <charset val="238"/>
          </rPr>
          <t>Příjemce vyplní hodnotu z FA pro:,
VODNÉ
1. výzva - list „Náklady a příjmy“ [řádek 33]
ostatní výzvy - list „Náklady a příjmy s projektem“ [řádek 33]
či 
STOČNÉ
Příjemce vyplní hodnotu z FA pro:
1. výzva - list „Náklady a příjmy“ [řádek 39]
ostatní výzvy - list „Náklady a příjmy s projektem“ [řádek 39]</t>
        </r>
      </text>
    </comment>
    <comment ref="A76" authorId="0" shapeId="0" xr:uid="{00000000-0006-0000-0100-000010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78" authorId="0" shapeId="0" xr:uid="{00000000-0006-0000-0100-000011000000}">
      <text>
        <r>
          <rPr>
            <sz val="8"/>
            <color indexed="81"/>
            <rFont val="Tahoma"/>
            <family val="2"/>
            <charset val="238"/>
          </rPr>
          <t>Příjemce vyplní hodnotu z FA pro:,
VODNÉ
1. výzva - list „Náklady a příjmy“ [řádek 33]
ostatní výzvy - list „Náklady a příjmy s projektem“ [řádek 33]
či 
STOČNÉ
Příjemce vyplní hodnotu z FA pro:
1. výzva - list „Náklady a příjmy“ [řádek 39]
ostatní výzvy - list „Náklady a příjmy s projektem“ [řádek 39]</t>
        </r>
      </text>
    </comment>
    <comment ref="A83" authorId="0" shapeId="0" xr:uid="{00000000-0006-0000-0100-000012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85" authorId="0" shapeId="0" xr:uid="{00000000-0006-0000-0100-000013000000}">
      <text>
        <r>
          <rPr>
            <sz val="8"/>
            <color indexed="81"/>
            <rFont val="Tahoma"/>
            <family val="2"/>
            <charset val="238"/>
          </rPr>
          <t>Příjemce vyplní hodnotu z FA pro:,
VODNÉ
1. výzva - list „Náklady a příjmy“ [řádek 33]
ostatní výzvy - list „Náklady a příjmy s projektem“ [řádek 33]
či 
STOČNÉ
Příjemce vyplní hodnotu z FA pro:
1. výzva - list „Náklady a příjmy“ [řádek 39]
ostatní výzvy - list „Náklady a příjmy s projektem“ [řádek 39]</t>
        </r>
      </text>
    </comment>
    <comment ref="A89" authorId="0" shapeId="0" xr:uid="{00000000-0006-0000-0100-000014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91" authorId="0" shapeId="0" xr:uid="{00000000-0006-0000-0100-000015000000}">
      <text>
        <r>
          <rPr>
            <sz val="8"/>
            <color indexed="81"/>
            <rFont val="Tahoma"/>
            <family val="2"/>
            <charset val="238"/>
          </rPr>
          <t>Příjemce vyplní hodnotu z FA pro:,
VODNÉ
1. výzva - list „Náklady a příjmy“ [řádek 33]
ostatní výzvy - list „Náklady a příjmy s projektem“ [řádek 33]
či 
STOČNÉ
Příjemce vyplní hodnotu z FA pro:
1. výzva - list „Náklady a příjmy“ [řádek 39]
ostatní výzvy - list „Náklady a příjmy s projektem“ [řádek 39]</t>
        </r>
      </text>
    </comment>
    <comment ref="A96" authorId="0" shapeId="0" xr:uid="{00000000-0006-0000-0100-000016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98" authorId="0" shapeId="0" xr:uid="{00000000-0006-0000-0100-000017000000}">
      <text>
        <r>
          <rPr>
            <sz val="8"/>
            <color indexed="81"/>
            <rFont val="Tahoma"/>
            <family val="2"/>
            <charset val="238"/>
          </rPr>
          <t>Příjemce vyplní hodnotu z FA pro:,
VODNÉ
1. výzva - list „Náklady a příjmy“ [řádek 33]
ostatní výzvy - list „Náklady a příjmy s projektem“ [řádek 33]
či 
STOČNÉ
Příjemce vyplní hodnotu z FA pro:
1. výzva - list „Náklady a příjmy“ [řádek 39]
ostatní výzvy - list „Náklady a příjmy s projektem“ [řádek 39]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jsvecova</author>
    <author>Levá Radka</author>
  </authors>
  <commentList>
    <comment ref="A10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dle ČSÚ</t>
        </r>
      </text>
    </comment>
    <comment ref="S10" authorId="1" shapeId="0" xr:uid="{8E97FF43-F4FD-4033-9F78-E325E3F462F6}">
      <text>
        <r>
          <rPr>
            <b/>
            <sz val="10"/>
            <color indexed="81"/>
            <rFont val="Tahoma"/>
            <family val="2"/>
            <charset val="238"/>
          </rPr>
          <t>https://opzp.cz/snizujeme-administrativni-narocnost-pro-prijemce-v-oblasti-monitoringu-vodohospodarskych-projektu-financovanych-z-opzp-za-rok-2024-a-dale/</t>
        </r>
        <r>
          <rPr>
            <b/>
            <sz val="9"/>
            <color indexed="81"/>
            <rFont val="Tahoma"/>
            <family val="2"/>
            <charset val="238"/>
          </rPr>
          <t xml:space="preserve">
 </t>
        </r>
      </text>
    </comment>
    <comment ref="A41" authorId="0" shapeId="0" xr:uid="{00000000-0006-0000-0200-000006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43" authorId="0" shapeId="0" xr:uid="{00000000-0006-0000-0200-000007000000}">
      <text>
        <r>
          <rPr>
            <sz val="8"/>
            <color indexed="81"/>
            <rFont val="Tahoma"/>
            <family val="2"/>
            <charset val="238"/>
          </rPr>
          <t>dle cenové kalkulace</t>
        </r>
      </text>
    </comment>
    <comment ref="A44" authorId="0" shapeId="0" xr:uid="{00000000-0006-0000-0200-000008000000}">
      <text>
        <r>
          <rPr>
            <sz val="8"/>
            <color indexed="81"/>
            <rFont val="Tahoma"/>
            <family val="2"/>
            <charset val="238"/>
          </rPr>
          <t>Pro porovnání cenové kalkulace s cenami z FA</t>
        </r>
      </text>
    </comment>
    <comment ref="A48" authorId="0" shapeId="0" xr:uid="{00000000-0006-0000-0200-000009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50" authorId="0" shapeId="0" xr:uid="{00000000-0006-0000-0200-00000A000000}">
      <text>
        <r>
          <rPr>
            <sz val="8"/>
            <color indexed="81"/>
            <rFont val="Tahoma"/>
            <family val="2"/>
            <charset val="238"/>
          </rPr>
          <t>dle cenové kalkulace</t>
        </r>
      </text>
    </comment>
    <comment ref="A51" authorId="0" shapeId="0" xr:uid="{00000000-0006-0000-0200-00000B000000}">
      <text>
        <r>
          <rPr>
            <sz val="8"/>
            <color indexed="81"/>
            <rFont val="Tahoma"/>
            <family val="2"/>
            <charset val="238"/>
          </rPr>
          <t>Pro porovnání cenové kalkulace s cenami z FA</t>
        </r>
      </text>
    </comment>
    <comment ref="A55" authorId="0" shapeId="0" xr:uid="{00000000-0006-0000-0200-00000C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57" authorId="0" shapeId="0" xr:uid="{00000000-0006-0000-0200-00000D000000}">
      <text>
        <r>
          <rPr>
            <sz val="8"/>
            <color indexed="81"/>
            <rFont val="Tahoma"/>
            <family val="2"/>
            <charset val="238"/>
          </rPr>
          <t>dle cenové kalkulace</t>
        </r>
      </text>
    </comment>
    <comment ref="A58" authorId="0" shapeId="0" xr:uid="{00000000-0006-0000-0200-00000E000000}">
      <text>
        <r>
          <rPr>
            <sz val="8"/>
            <color indexed="81"/>
            <rFont val="Tahoma"/>
            <family val="2"/>
            <charset val="238"/>
          </rPr>
          <t>Pro porovnání cenové kalkulace s cenami z FA</t>
        </r>
      </text>
    </comment>
    <comment ref="A62" authorId="0" shapeId="0" xr:uid="{00000000-0006-0000-0200-00000F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64" authorId="0" shapeId="0" xr:uid="{00000000-0006-0000-0200-000010000000}">
      <text>
        <r>
          <rPr>
            <sz val="8"/>
            <color indexed="81"/>
            <rFont val="Tahoma"/>
            <family val="2"/>
            <charset val="238"/>
          </rPr>
          <t>dle cenové kalkulace</t>
        </r>
      </text>
    </comment>
    <comment ref="A65" authorId="0" shapeId="0" xr:uid="{00000000-0006-0000-0200-000011000000}">
      <text>
        <r>
          <rPr>
            <sz val="8"/>
            <color indexed="81"/>
            <rFont val="Tahoma"/>
            <family val="2"/>
            <charset val="238"/>
          </rPr>
          <t>Pro porovnání cenové kalkulace s cenami z FA</t>
        </r>
      </text>
    </comment>
    <comment ref="A69" authorId="0" shapeId="0" xr:uid="{00000000-0006-0000-0200-000012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71" authorId="0" shapeId="0" xr:uid="{00000000-0006-0000-0200-000013000000}">
      <text>
        <r>
          <rPr>
            <sz val="8"/>
            <color indexed="81"/>
            <rFont val="Tahoma"/>
            <family val="2"/>
            <charset val="238"/>
          </rPr>
          <t>dle cenové kalkulace</t>
        </r>
      </text>
    </comment>
    <comment ref="A72" authorId="0" shapeId="0" xr:uid="{00000000-0006-0000-0200-000014000000}">
      <text>
        <r>
          <rPr>
            <sz val="8"/>
            <color indexed="81"/>
            <rFont val="Tahoma"/>
            <family val="2"/>
            <charset val="238"/>
          </rPr>
          <t>Pro porovnání cenové kalkulace s cenami z FA</t>
        </r>
      </text>
    </comment>
    <comment ref="A76" authorId="0" shapeId="0" xr:uid="{00000000-0006-0000-0200-000015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78" authorId="0" shapeId="0" xr:uid="{00000000-0006-0000-0200-000016000000}">
      <text>
        <r>
          <rPr>
            <sz val="8"/>
            <color indexed="81"/>
            <rFont val="Tahoma"/>
            <family val="2"/>
            <charset val="238"/>
          </rPr>
          <t>dle cenové kalkulace</t>
        </r>
      </text>
    </comment>
    <comment ref="A79" authorId="0" shapeId="0" xr:uid="{00000000-0006-0000-0200-000017000000}">
      <text>
        <r>
          <rPr>
            <sz val="8"/>
            <color indexed="81"/>
            <rFont val="Tahoma"/>
            <family val="2"/>
            <charset val="238"/>
          </rPr>
          <t>Pro porovnání cenové kalkulace s cenami z FA</t>
        </r>
      </text>
    </comment>
    <comment ref="A83" authorId="0" shapeId="0" xr:uid="{00000000-0006-0000-0200-000018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85" authorId="0" shapeId="0" xr:uid="{00000000-0006-0000-0200-000019000000}">
      <text>
        <r>
          <rPr>
            <sz val="8"/>
            <color indexed="81"/>
            <rFont val="Tahoma"/>
            <family val="2"/>
            <charset val="238"/>
          </rPr>
          <t>dle cenové kalkulace</t>
        </r>
      </text>
    </comment>
    <comment ref="A86" authorId="0" shapeId="0" xr:uid="{00000000-0006-0000-0200-00001A000000}">
      <text>
        <r>
          <rPr>
            <sz val="8"/>
            <color indexed="81"/>
            <rFont val="Tahoma"/>
            <family val="2"/>
            <charset val="238"/>
          </rPr>
          <t>Pro porovnání cenové kalkulace s cenami z FA</t>
        </r>
      </text>
    </comment>
    <comment ref="A90" authorId="0" shapeId="0" xr:uid="{00000000-0006-0000-0200-00001B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92" authorId="0" shapeId="0" xr:uid="{00000000-0006-0000-0200-00001C000000}">
      <text>
        <r>
          <rPr>
            <sz val="8"/>
            <color indexed="81"/>
            <rFont val="Tahoma"/>
            <family val="2"/>
            <charset val="238"/>
          </rPr>
          <t>dle cenové kalkulace</t>
        </r>
      </text>
    </comment>
    <comment ref="A93" authorId="0" shapeId="0" xr:uid="{00000000-0006-0000-0200-00001D000000}">
      <text>
        <r>
          <rPr>
            <sz val="8"/>
            <color indexed="81"/>
            <rFont val="Tahoma"/>
            <family val="2"/>
            <charset val="238"/>
          </rPr>
          <t>Pro porovnání cenové kalkulace s cenami z FA</t>
        </r>
      </text>
    </comment>
    <comment ref="A97" authorId="0" shapeId="0" xr:uid="{00000000-0006-0000-0200-00001E000000}">
      <text>
        <r>
          <rPr>
            <sz val="8"/>
            <color indexed="81"/>
            <rFont val="Tahoma"/>
            <family val="2"/>
            <charset val="238"/>
          </rPr>
          <t>Rok cenové úrovně nákladů a výnosů ve FA Příjemce (List „Info“ [buňka I26 či I27] dle verze modelu)</t>
        </r>
      </text>
    </comment>
    <comment ref="A99" authorId="0" shapeId="0" xr:uid="{00000000-0006-0000-0200-00001F000000}">
      <text>
        <r>
          <rPr>
            <sz val="8"/>
            <color indexed="81"/>
            <rFont val="Tahoma"/>
            <family val="2"/>
            <charset val="238"/>
          </rPr>
          <t>dle cenové kalkulace</t>
        </r>
      </text>
    </comment>
    <comment ref="A100" authorId="0" shapeId="0" xr:uid="{00000000-0006-0000-0200-000020000000}">
      <text>
        <r>
          <rPr>
            <sz val="8"/>
            <color indexed="81"/>
            <rFont val="Tahoma"/>
            <family val="2"/>
            <charset val="238"/>
          </rPr>
          <t>Pro porovnání cenové kalkulace s cenami z FA</t>
        </r>
      </text>
    </comment>
  </commentList>
</comments>
</file>

<file path=xl/sharedStrings.xml><?xml version="1.0" encoding="utf-8"?>
<sst xmlns="http://schemas.openxmlformats.org/spreadsheetml/2006/main" count="225" uniqueCount="82">
  <si>
    <t>rok</t>
  </si>
  <si>
    <t>Cenová úroveň zpracování FA</t>
  </si>
  <si>
    <r>
      <t>(kč/m</t>
    </r>
    <r>
      <rPr>
        <i/>
        <vertAlign val="superscript"/>
        <sz val="10"/>
        <rFont val="Arial"/>
        <family val="2"/>
        <charset val="238"/>
      </rPr>
      <t>3</t>
    </r>
    <r>
      <rPr>
        <i/>
        <sz val="10"/>
        <rFont val="Arial"/>
        <family val="2"/>
        <charset val="238"/>
      </rPr>
      <t>)</t>
    </r>
  </si>
  <si>
    <t>Příklad přepočtu stálých cen pro vodné a stočné z FA projektu</t>
  </si>
  <si>
    <t>1.</t>
  </si>
  <si>
    <t>2.</t>
  </si>
  <si>
    <t>Stálá cena pro vodné/stočné bez DPH převzata z FA projektu:</t>
  </si>
  <si>
    <t>Běžná cena pro vodné/stočné bez DPH běžné ceny</t>
  </si>
  <si>
    <t xml:space="preserve">Roční míra inflace spotřebitelských cen za daný rok (%) </t>
  </si>
  <si>
    <t xml:space="preserve">Index spotřebitelských cen z 2007 k 31.12 na </t>
  </si>
  <si>
    <t xml:space="preserve">Index spotřebitelských cen z 2008 k 31.12 na </t>
  </si>
  <si>
    <t xml:space="preserve">Index spotřebitelských cen z 2009 k 31.12 na </t>
  </si>
  <si>
    <t xml:space="preserve">Index spotřebitelských cen z 2010 k 31.12 na </t>
  </si>
  <si>
    <t>-</t>
  </si>
  <si>
    <t>Stálá cena pro vodné/stočné bez DPH:</t>
  </si>
  <si>
    <t>Běžná cena pro vodné/stočné bez DPH:</t>
  </si>
  <si>
    <t>Příklad přepočtu běžných cen pro vodné a stočné z cenové kalkulace</t>
  </si>
  <si>
    <t>3.</t>
  </si>
  <si>
    <t>4.</t>
  </si>
  <si>
    <t>Níže jsou uvedeny příklady přepočtu stálých cen na běžné ceny.</t>
  </si>
  <si>
    <t>Je možné využít žlutě podbarvené řádky k vlastním přepočtům.</t>
  </si>
  <si>
    <t>Níže jsou uvedeny příklady přepočtu běžných cen na stálé ceny.</t>
  </si>
  <si>
    <t>5.</t>
  </si>
  <si>
    <t xml:space="preserve">Index spotřebitelských cen z 2011 k 31.12 na </t>
  </si>
  <si>
    <t>6.</t>
  </si>
  <si>
    <t xml:space="preserve">Index spotřebitelských cen z 2012 k 31.12 na </t>
  </si>
  <si>
    <t>Roky</t>
  </si>
  <si>
    <t xml:space="preserve">Příjem (tis. Kč) - běžné ceny </t>
  </si>
  <si>
    <t>Inflace spotřebitelských cen za daný rok (%)</t>
  </si>
  <si>
    <t xml:space="preserve">Příjem (tis. Kč) - stálé ceny roku 2008 </t>
  </si>
  <si>
    <t>1 500/(1+6,3%) =</t>
  </si>
  <si>
    <t>1 850/ (1+1,5%)/ (1+1,0%)/ (1+6,3%)=</t>
  </si>
  <si>
    <t>7.</t>
  </si>
  <si>
    <t xml:space="preserve">Pro aktualizaci FA/FEA před RoPD je umožněno aktualizovat pouze tyto následující údaje: předpokládané datum zahájení a ukončení realizace projektu, změna „plátcovství“ DPH, výše ceny pro vodné/stočné a žadatelem definovaná cena vodného/stočného na listu „Modul priority“ (a to pouze je-li již vybírána a zároveň, není žádoucí snižovat předdefinované hodnoty ze žádosti), výše investičních nákladů projektu stanovených na základě uskutečněných výběrových řízení a výše zdrojů na dofinancování projektu ze strany žadatele. Ostatní vstupní hodnoty již musí být v rámci přípravy projektu co nejpřesněji stanoveny, tzn. jejich případné změny mají marginální vliv na výsledky FA/FEA.
</t>
  </si>
  <si>
    <t>V rámci položky „Cena pro stočné bez DPH“ je nutné vyplnit předpokládanou cenu pro vodné/stočné bez DPH. Cena musí být buď stanovena na základě podrobné/orientační kalkulace provozních nákladů nebo musí korespondovat s výší ceny v místě obvyklé (cena z okolních tarifových oblastí).</t>
  </si>
  <si>
    <t xml:space="preserve">SFŽP ČR si vyhrazuje právo k provedeným aktualizacím údajů v FA/FEA  požadovat od žadatele doložení dodatečných podkladů, či doplňujících informací. </t>
  </si>
  <si>
    <r>
      <t xml:space="preserve">Pro zajištění korektnosti výpočtu, musí být aktualizace FA/FEA provedena v takové verzi modelu FA/FEA, ve které ji žadatel předložil jako přílohu k žádosti o podporu na projekt, tzn. tomu odpovídající cenové úrovni. Z tohoto důvodu je zapotřebí, aby byly zadávané hodnoty nákladů a příjmů, např. jednotkové ceny, upraveny na správnou cenovou úroveň, a to v souladu s cenovou úrovní uvedenou na listu „Info“ [buňka I27]. Přepočet na odpovídající cenovou úroveň bude prováděn na základě inflace spotřebitelských cen, které žadatel získá např. z webových stránek Českého statistického úřadu </t>
    </r>
    <r>
      <rPr>
        <sz val="10"/>
        <color indexed="62"/>
        <rFont val="Calibri"/>
        <family val="2"/>
        <charset val="238"/>
      </rPr>
      <t>www.czso.cz</t>
    </r>
    <r>
      <rPr>
        <sz val="10"/>
        <rFont val="Calibri"/>
        <family val="2"/>
        <charset val="238"/>
      </rPr>
      <t xml:space="preserve"> (kde jsou pravidelně aktualizovány). </t>
    </r>
  </si>
  <si>
    <t>8.</t>
  </si>
  <si>
    <t xml:space="preserve">Index spotřebitelských cen z 2013 k 31.12 na </t>
  </si>
  <si>
    <t>1,4</t>
  </si>
  <si>
    <t>0,4</t>
  </si>
  <si>
    <t xml:space="preserve">Index spotřebitelských cen z 2014 k 31.12 na </t>
  </si>
  <si>
    <t>9.</t>
  </si>
  <si>
    <t xml:space="preserve">Index spotřebitelských cen z 2015 k 31.12 na </t>
  </si>
  <si>
    <t xml:space="preserve">Index spotřebitelských cen z 2016 k 31.12 na </t>
  </si>
  <si>
    <t xml:space="preserve">Index spotřebitelských cen z 2017 k 31.12 na </t>
  </si>
  <si>
    <t xml:space="preserve">Index spotřebitelských cen z 2018 k 31.12 na </t>
  </si>
  <si>
    <t xml:space="preserve">Index spotřebitelských cen z 2019 k 31.12 na </t>
  </si>
  <si>
    <t xml:space="preserve">Index spotřebitelských cen z 2020 k 31.12 na </t>
  </si>
  <si>
    <t>Přepočet cenové úrovně je prováděn vždy k začátku daného roku tak, že běžné ceny např. roku 2009, 2010, 2011 atd. (v případě, že cenová úroveň modelu FA/FEA je 2008) musí být převedeny na cenovou úroveň roku 2008 pomocí skutečných inflací spotřebitelských cen. Názorný postup přepočtení na danou cenovou úroveň je uveden v tabulce níže.</t>
  </si>
  <si>
    <t>Dle požadavků aktuální Směrnice MŽP č. 6/2014 pro předkládání žádostí a o poskytování finančních prostředků pro projekty z Operačního programu Životní prostředí včetně spolufinancování ze Státního fondu životního prostředí České republiky (dále jen „SFŽP“) a státního rozpočtu České republiky – kapitoly 315 (životní prostředí) ŽP v případném novelizovaném znění, musí žadatel pro vydání „Rozhodnutí o poskytnutí dotace“ (dále jen „RoPD“) a/nebo k „Závěrečnému vyhodnocení akce“ (dále jen „ZVA“), předložit aktualizaci FA/FEA na základě skutečných dat, které jsou k RoPD a ZVA známa. Finanční analýza bude doplněna zprávou s vysvětlením údajů a dat použitých ke zpracování aktualizace Finanční analýzy.</t>
  </si>
  <si>
    <t>2,1</t>
  </si>
  <si>
    <t xml:space="preserve">Index spotřebitelských cen z 2021 k 31.12 na </t>
  </si>
  <si>
    <t xml:space="preserve">Index spotřebitelských cen z 2022 k 31.12 na </t>
  </si>
  <si>
    <t xml:space="preserve">Index spotřebitelských cen z 2023 k 31.12 na </t>
  </si>
  <si>
    <t xml:space="preserve">Index spotřebitelských cen z 2024 k 31.12 na </t>
  </si>
  <si>
    <t xml:space="preserve">Index spotřebitelských cen z 2025 k 31.12 na </t>
  </si>
  <si>
    <t>3150/ (1+2,1%)+(1+2,5%)/(1+0,7%)/(1+0,3%)/(1+0,4%)/(1+1,4%)/(1+3,3%)/(1+1,9%)/(1+1,5%)/(1+1%)/(1+6,3%)=</t>
  </si>
  <si>
    <t>3000/ (1+2,5%)/(1+0,7%)/(1+0,3%)/(1+0,4%)/(1+1,4%)/(1+3,3%)/(1+1,9%)/(1+1,5%)/(1+1%)/(1+6,3%)=</t>
  </si>
  <si>
    <t>2750/ (1+0,7%)/(1+0,3%)/(1+0,4%)/(1+1,4%)/(1+3,3%)/(1+1,9%)/(1+1,5%)/(1+1%)/(1+6,3%)=</t>
  </si>
  <si>
    <t>2600/ (1+0,3%)/(1+0,4%)/(1+1,4%)/(1+3,3%)/(1+1,9%)/(1+1,5%)/(1+1%)/(1+6,3%)=</t>
  </si>
  <si>
    <t>2450/ (1+0,4%)/(1+1,4%)/(1+3,3%)/(1+1,9%)/(1+1,5%)/(1+1%)/(1+6,3%)=</t>
  </si>
  <si>
    <t>1 700/ (1+1,0%)/ (1+6,3%)=</t>
  </si>
  <si>
    <t>2000/ (1+1,9%)/(1+1,5%)/(1+1%)/(1+6,3%)=</t>
  </si>
  <si>
    <t>2150/ (1+3,3%)/(1+1,9%)/(1+1,5%)/(1+1%)/(1+6,3%)=</t>
  </si>
  <si>
    <t>2300/ (1+1,4%)/(1+3,3%)/(1+1,9%)/(1+1,5%)/(1+1%)/(1+6,3%)=</t>
  </si>
  <si>
    <t>2,8</t>
  </si>
  <si>
    <t>3,8</t>
  </si>
  <si>
    <t xml:space="preserve">Index spotřebitelských cen z 2026 k 31.12 na </t>
  </si>
  <si>
    <t xml:space="preserve">Index spotřebitelských cen z 2027 k 31.12 na </t>
  </si>
  <si>
    <t xml:space="preserve">Index spotřebitelských cen z 2028 k 31.12 na </t>
  </si>
  <si>
    <t xml:space="preserve">Index spotřebitelských cen z 2029 k 31.12 na </t>
  </si>
  <si>
    <t xml:space="preserve">Index spotřebitelských cen z 2030 k 31.12 na </t>
  </si>
  <si>
    <t xml:space="preserve">Index spotřebitelských cen z 2031 k 31.12 na </t>
  </si>
  <si>
    <r>
      <rPr>
        <sz val="10"/>
        <rFont val="Calibri"/>
        <family val="2"/>
        <charset val="238"/>
        <scheme val="minor"/>
      </rPr>
      <t xml:space="preserve">3300/ </t>
    </r>
    <r>
      <rPr>
        <sz val="10"/>
        <rFont val="Calibri"/>
        <family val="2"/>
        <charset val="238"/>
      </rPr>
      <t>(1+2,8%)/(1+2,1%</t>
    </r>
    <r>
      <rPr>
        <sz val="10"/>
        <color indexed="8"/>
        <rFont val="Calibri"/>
        <family val="2"/>
        <charset val="238"/>
      </rPr>
      <t>)/(1+2,5%)/(1+0,7%)/(1+0,3%)/(1+0,4%)/(1+1,4%)/(1+3,3%)/(1+1,9%)/(1+1,5%)/(1+1%)/(1+6,3%)</t>
    </r>
    <r>
      <rPr>
        <sz val="10"/>
        <color theme="1"/>
        <rFont val="Calibri"/>
        <family val="2"/>
        <charset val="238"/>
        <scheme val="minor"/>
      </rPr>
      <t>=</t>
    </r>
  </si>
  <si>
    <r>
      <t xml:space="preserve">3450/ </t>
    </r>
    <r>
      <rPr>
        <sz val="10"/>
        <rFont val="Calibri"/>
        <family val="2"/>
        <charset val="238"/>
      </rPr>
      <t>(1+3,2%)/(1+2,8%)/(1+2,1%)/(1+2,5%)/(1+0,7%)/(1+0,3%)/(1+0,4%)/(1+1,4%)/(1+3,3%)/(1+1,9%)/(1+1,5%)/(1+1%)/(1+6,3%)</t>
    </r>
    <r>
      <rPr>
        <sz val="10"/>
        <rFont val="Calibri"/>
        <family val="2"/>
        <charset val="238"/>
        <scheme val="minor"/>
      </rPr>
      <t>=</t>
    </r>
  </si>
  <si>
    <r>
      <t xml:space="preserve">3600/ </t>
    </r>
    <r>
      <rPr>
        <sz val="10"/>
        <color theme="1"/>
        <rFont val="Calibri"/>
        <family val="2"/>
        <charset val="238"/>
      </rPr>
      <t>(1+3,8%)/(1+3,2%)</t>
    </r>
    <r>
      <rPr>
        <sz val="10"/>
        <rFont val="Calibri"/>
        <family val="2"/>
        <charset val="238"/>
      </rPr>
      <t>/(1+2,8%)/(1+2,1%)/(1+2,5%</t>
    </r>
    <r>
      <rPr>
        <sz val="10"/>
        <color indexed="8"/>
        <rFont val="Calibri"/>
        <family val="2"/>
        <charset val="238"/>
      </rPr>
      <t>)/(1+0,7%)/(1+0,3%)/(1+0,4%)/(1+1,4%)/(1+3,3%)/(1+1,9%)/(1+1,5%)/(1+1%)/(1+6,3%)</t>
    </r>
    <r>
      <rPr>
        <sz val="10"/>
        <color theme="1"/>
        <rFont val="Calibri"/>
        <family val="2"/>
        <charset val="238"/>
        <scheme val="minor"/>
      </rPr>
      <t>=</t>
    </r>
  </si>
  <si>
    <r>
      <t>3750/</t>
    </r>
    <r>
      <rPr>
        <sz val="10"/>
        <rFont val="Calibri"/>
        <family val="2"/>
        <charset val="238"/>
      </rPr>
      <t xml:space="preserve"> (1+3,8%)/(1+3,8%)/(1+3,2%)/(1+2,8%)/(1+2,1%)/(1+2,5%)/(1+0,7%)/(1+0,3%)/(1+0,4%)/(1+1,4%)/(1+3,3%)/(1+1,9%)/(1+1,5%)/(1+1%)/(1+6,3%)</t>
    </r>
    <r>
      <rPr>
        <sz val="10"/>
        <rFont val="Calibri"/>
        <family val="2"/>
        <charset val="238"/>
        <scheme val="minor"/>
      </rPr>
      <t>=</t>
    </r>
  </si>
  <si>
    <t>AKTUALIZACE FA/FEA K VYDÁNÍ ROPD A ZVA - Pomůcka pro přepočet stálých /běžných cen</t>
  </si>
  <si>
    <r>
      <t>3900</t>
    </r>
    <r>
      <rPr>
        <sz val="10"/>
        <rFont val="Calibri"/>
        <family val="2"/>
        <charset val="238"/>
        <scheme val="minor"/>
      </rPr>
      <t xml:space="preserve">/ </t>
    </r>
    <r>
      <rPr>
        <sz val="10"/>
        <rFont val="Calibri"/>
        <family val="2"/>
        <charset val="238"/>
      </rPr>
      <t>(1+0%)/(1+3,8%)/(1+3,8%)/(1+3,2%)/(1+2,8%)/(1+2,1%)/(1+2,5%)/(1+0</t>
    </r>
    <r>
      <rPr>
        <sz val="10"/>
        <color indexed="8"/>
        <rFont val="Calibri"/>
        <family val="2"/>
        <charset val="238"/>
      </rPr>
      <t>,7%)/(1+0,3%)/(1+0,4%)/(1+1,4%)/(1+3,3%)/(1+1,9%)/(1+1,5%)/(1+1%)/(1+6,3%)</t>
    </r>
    <r>
      <rPr>
        <sz val="10"/>
        <color theme="1"/>
        <rFont val="Calibri"/>
        <family val="2"/>
        <charset val="238"/>
        <scheme val="minor"/>
      </rPr>
      <t>=</t>
    </r>
  </si>
  <si>
    <r>
      <t xml:space="preserve">4150/ </t>
    </r>
    <r>
      <rPr>
        <sz val="10"/>
        <color rgb="FFFF0000"/>
        <rFont val="Calibri"/>
        <family val="2"/>
        <charset val="238"/>
        <scheme val="minor"/>
      </rPr>
      <t>(1+0%)/(1+0%)</t>
    </r>
    <r>
      <rPr>
        <sz val="10"/>
        <color theme="1"/>
        <rFont val="Calibri"/>
        <family val="2"/>
        <charset val="238"/>
        <scheme val="minor"/>
      </rPr>
      <t>/(1+0%)/(1+3,8%)/(1+3,8%)/(1+3,2%)/(1+2,8%)/(1+2,1%)/(1+2,5%)/(1+0,7%)/(1+0,3%)/(1+0,4%)/(1+1,4%)/(1+3,3%)/(1+1,9%)/(1+1,5%)/(1+1%)/(1+6,3%)</t>
    </r>
  </si>
  <si>
    <r>
      <t>4050/</t>
    </r>
    <r>
      <rPr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</rPr>
      <t>(1+0%)/(1+0%)/(1+3,8%)/(1+3,8%)/(1+3,2%)/(1+2,8%)/(1+2,1%)/(1+2,5%)/(1+0,7%)/(1+</t>
    </r>
    <r>
      <rPr>
        <sz val="10"/>
        <color indexed="8"/>
        <rFont val="Calibri"/>
        <family val="2"/>
        <charset val="238"/>
      </rPr>
      <t>0,3%)/(1+0,4%)/(1+1,4%)/(1+3,3%)/(1+1,9%)/(1+1,5%)/(1+1%)/(1+6,3%)=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</si>
</sst>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K_č_-;\-* #,##0.00\ _K_č_-;_-* &quot;-&quot;??\ _K_č_-;_-@_-"/>
    <numFmt numFmtId="165" formatCode="_-* #,##0.00_-;\(#,##0.00\)_-;_-* &quot;-&quot;??_-;_-@_-"/>
    <numFmt numFmtId="166" formatCode="0.0000"/>
    <numFmt numFmtId="167" formatCode="_-* ###0_-;\(###0\)_-;_-* &quot;-&quot;??_-;_-@_-"/>
    <numFmt numFmtId="168" formatCode="0.0"/>
  </numFmts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6"/>
      <color indexed="18"/>
      <name val="Tahoma"/>
      <family val="2"/>
      <charset val="238"/>
    </font>
    <font>
      <sz val="10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000080"/>
      </top>
      <bottom style="thick">
        <color rgb="FF000080"/>
      </bottom>
      <diagonal/>
    </border>
    <border>
      <left/>
      <right/>
      <top/>
      <bottom style="medium">
        <color rgb="FF000080"/>
      </bottom>
      <diagonal/>
    </border>
    <border>
      <left/>
      <right/>
      <top/>
      <bottom style="thick">
        <color rgb="FF000080"/>
      </bottom>
      <diagonal/>
    </border>
    <border>
      <left/>
      <right/>
      <top style="medium">
        <color rgb="FF000080"/>
      </top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5" fontId="5" fillId="2" borderId="1" xfId="2" applyNumberFormat="1" applyFont="1" applyFill="1" applyBorder="1" applyAlignment="1" applyProtection="1">
      <alignment horizontal="right"/>
    </xf>
    <xf numFmtId="166" fontId="1" fillId="2" borderId="1" xfId="4" applyNumberFormat="1" applyFill="1" applyBorder="1"/>
    <xf numFmtId="166" fontId="5" fillId="2" borderId="1" xfId="4" applyNumberFormat="1" applyFont="1" applyFill="1" applyBorder="1"/>
    <xf numFmtId="165" fontId="5" fillId="5" borderId="1" xfId="1" applyNumberFormat="1" applyFont="1" applyFill="1" applyBorder="1" applyAlignment="1" applyProtection="1">
      <alignment horizontal="right"/>
      <protection locked="0"/>
    </xf>
    <xf numFmtId="165" fontId="5" fillId="6" borderId="0" xfId="2" applyNumberFormat="1" applyFont="1" applyFill="1" applyBorder="1" applyAlignment="1" applyProtection="1">
      <alignment horizontal="right"/>
    </xf>
    <xf numFmtId="0" fontId="12" fillId="7" borderId="2" xfId="4" applyFont="1" applyFill="1" applyBorder="1" applyAlignment="1">
      <alignment vertical="center"/>
    </xf>
    <xf numFmtId="0" fontId="12" fillId="7" borderId="3" xfId="4" applyFont="1" applyFill="1" applyBorder="1" applyAlignment="1">
      <alignment vertical="center"/>
    </xf>
    <xf numFmtId="0" fontId="12" fillId="7" borderId="4" xfId="4" applyFont="1" applyFill="1" applyBorder="1" applyAlignment="1">
      <alignment vertical="center"/>
    </xf>
    <xf numFmtId="165" fontId="5" fillId="2" borderId="0" xfId="1" applyNumberFormat="1" applyFont="1" applyFill="1" applyBorder="1" applyAlignment="1" applyProtection="1">
      <alignment horizontal="right"/>
    </xf>
    <xf numFmtId="166" fontId="5" fillId="2" borderId="0" xfId="4" applyNumberFormat="1" applyFont="1" applyFill="1"/>
    <xf numFmtId="0" fontId="0" fillId="6" borderId="0" xfId="0" applyFill="1"/>
    <xf numFmtId="0" fontId="25" fillId="2" borderId="0" xfId="4" applyFont="1" applyFill="1" applyAlignment="1">
      <alignment vertical="center"/>
    </xf>
    <xf numFmtId="0" fontId="26" fillId="2" borderId="0" xfId="4" applyFont="1" applyFill="1" applyAlignment="1">
      <alignment vertical="center"/>
    </xf>
    <xf numFmtId="167" fontId="26" fillId="2" borderId="0" xfId="1" applyNumberFormat="1" applyFont="1" applyFill="1" applyBorder="1" applyAlignment="1" applyProtection="1">
      <alignment horizontal="right" vertical="center"/>
    </xf>
    <xf numFmtId="0" fontId="1" fillId="2" borderId="0" xfId="4" applyFill="1" applyAlignment="1">
      <alignment vertical="center"/>
    </xf>
    <xf numFmtId="0" fontId="1" fillId="2" borderId="0" xfId="4" applyFill="1"/>
    <xf numFmtId="0" fontId="13" fillId="2" borderId="0" xfId="4" applyFont="1" applyFill="1" applyAlignment="1">
      <alignment vertical="center"/>
    </xf>
    <xf numFmtId="0" fontId="9" fillId="2" borderId="0" xfId="4" applyFont="1" applyFill="1" applyAlignment="1">
      <alignment vertical="center"/>
    </xf>
    <xf numFmtId="167" fontId="9" fillId="2" borderId="0" xfId="1" applyNumberFormat="1" applyFont="1" applyFill="1" applyBorder="1" applyAlignment="1" applyProtection="1">
      <alignment horizontal="right" vertical="center"/>
    </xf>
    <xf numFmtId="0" fontId="1" fillId="2" borderId="1" xfId="4" applyFill="1" applyBorder="1"/>
    <xf numFmtId="1" fontId="8" fillId="4" borderId="0" xfId="3" applyNumberFormat="1" applyFont="1" applyFill="1" applyAlignment="1">
      <alignment horizontal="right" vertical="center"/>
    </xf>
    <xf numFmtId="0" fontId="5" fillId="2" borderId="1" xfId="4" applyFont="1" applyFill="1" applyBorder="1"/>
    <xf numFmtId="0" fontId="1" fillId="0" borderId="0" xfId="4"/>
    <xf numFmtId="10" fontId="7" fillId="2" borderId="0" xfId="6" applyNumberFormat="1" applyFont="1" applyFill="1" applyBorder="1" applyAlignment="1" applyProtection="1">
      <alignment horizontal="center"/>
    </xf>
    <xf numFmtId="0" fontId="12" fillId="2" borderId="1" xfId="4" applyFont="1" applyFill="1" applyBorder="1"/>
    <xf numFmtId="167" fontId="14" fillId="2" borderId="1" xfId="1" applyNumberFormat="1" applyFont="1" applyFill="1" applyBorder="1" applyAlignment="1" applyProtection="1">
      <alignment horizontal="right"/>
    </xf>
    <xf numFmtId="0" fontId="10" fillId="4" borderId="1" xfId="4" applyFont="1" applyFill="1" applyBorder="1" applyAlignment="1">
      <alignment horizontal="right"/>
    </xf>
    <xf numFmtId="0" fontId="2" fillId="2" borderId="1" xfId="4" applyFont="1" applyFill="1" applyBorder="1"/>
    <xf numFmtId="0" fontId="12" fillId="2" borderId="0" xfId="4" applyFont="1" applyFill="1"/>
    <xf numFmtId="0" fontId="2" fillId="2" borderId="0" xfId="4" applyFont="1" applyFill="1"/>
    <xf numFmtId="0" fontId="27" fillId="2" borderId="0" xfId="4" applyFont="1" applyFill="1" applyAlignment="1">
      <alignment vertical="center"/>
    </xf>
    <xf numFmtId="164" fontId="0" fillId="6" borderId="0" xfId="0" applyNumberFormat="1" applyFill="1"/>
    <xf numFmtId="164" fontId="0" fillId="0" borderId="0" xfId="0" applyNumberFormat="1"/>
    <xf numFmtId="165" fontId="5" fillId="2" borderId="1" xfId="1" applyNumberFormat="1" applyFont="1" applyFill="1" applyBorder="1" applyAlignment="1" applyProtection="1">
      <alignment horizontal="right"/>
    </xf>
    <xf numFmtId="165" fontId="1" fillId="2" borderId="1" xfId="2" applyNumberFormat="1" applyFont="1" applyFill="1" applyBorder="1" applyAlignment="1" applyProtection="1">
      <alignment horizontal="right"/>
    </xf>
    <xf numFmtId="0" fontId="14" fillId="2" borderId="1" xfId="4" applyFont="1" applyFill="1" applyBorder="1"/>
    <xf numFmtId="10" fontId="1" fillId="8" borderId="1" xfId="1" applyNumberFormat="1" applyFont="1" applyFill="1" applyBorder="1" applyAlignment="1" applyProtection="1">
      <alignment horizontal="right"/>
      <protection locked="0"/>
    </xf>
    <xf numFmtId="10" fontId="7" fillId="3" borderId="1" xfId="6" applyNumberFormat="1" applyFont="1" applyFill="1" applyBorder="1" applyAlignment="1" applyProtection="1">
      <alignment horizontal="right"/>
    </xf>
    <xf numFmtId="10" fontId="5" fillId="3" borderId="1" xfId="6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 applyAlignment="1" applyProtection="1">
      <alignment horizontal="right"/>
    </xf>
    <xf numFmtId="10" fontId="1" fillId="8" borderId="1" xfId="6" applyNumberFormat="1" applyFont="1" applyFill="1" applyBorder="1" applyAlignment="1" applyProtection="1">
      <alignment horizontal="right"/>
      <protection locked="0"/>
    </xf>
    <xf numFmtId="43" fontId="5" fillId="2" borderId="1" xfId="2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 vertical="top" wrapText="1"/>
      <protection locked="0"/>
    </xf>
    <xf numFmtId="0" fontId="24" fillId="2" borderId="0" xfId="0" applyFont="1" applyFill="1" applyAlignment="1" applyProtection="1">
      <alignment vertical="top" wrapText="1"/>
      <protection locked="0"/>
    </xf>
    <xf numFmtId="0" fontId="24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28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24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3" fontId="23" fillId="0" borderId="0" xfId="0" applyNumberFormat="1" applyFont="1" applyAlignment="1" applyProtection="1">
      <alignment horizontal="center" vertical="center" wrapText="1"/>
      <protection locked="0"/>
    </xf>
    <xf numFmtId="0" fontId="24" fillId="2" borderId="0" xfId="0" applyFont="1" applyFill="1" applyProtection="1">
      <protection locked="0"/>
    </xf>
    <xf numFmtId="0" fontId="22" fillId="6" borderId="0" xfId="0" applyFont="1" applyFill="1"/>
    <xf numFmtId="165" fontId="1" fillId="5" borderId="1" xfId="1" applyNumberFormat="1" applyFont="1" applyFill="1" applyBorder="1" applyAlignment="1" applyProtection="1">
      <alignment horizontal="right"/>
      <protection locked="0"/>
    </xf>
    <xf numFmtId="165" fontId="5" fillId="5" borderId="1" xfId="2" applyNumberFormat="1" applyFont="1" applyFill="1" applyBorder="1" applyAlignment="1" applyProtection="1">
      <alignment horizontal="right"/>
      <protection locked="0"/>
    </xf>
    <xf numFmtId="0" fontId="15" fillId="2" borderId="0" xfId="4" applyFont="1" applyFill="1" applyAlignment="1">
      <alignment vertical="center"/>
    </xf>
    <xf numFmtId="0" fontId="15" fillId="2" borderId="0" xfId="4" applyFont="1" applyFill="1"/>
    <xf numFmtId="166" fontId="1" fillId="2" borderId="0" xfId="4" applyNumberFormat="1" applyFill="1"/>
    <xf numFmtId="166" fontId="5" fillId="2" borderId="5" xfId="4" applyNumberFormat="1" applyFont="1" applyFill="1" applyBorder="1"/>
    <xf numFmtId="0" fontId="13" fillId="2" borderId="0" xfId="4" applyFont="1" applyFill="1" applyAlignment="1">
      <alignment horizontal="left" vertical="center"/>
    </xf>
    <xf numFmtId="166" fontId="5" fillId="0" borderId="0" xfId="4" applyNumberFormat="1" applyFont="1"/>
    <xf numFmtId="0" fontId="10" fillId="4" borderId="1" xfId="4" applyFont="1" applyFill="1" applyBorder="1" applyAlignment="1" applyProtection="1">
      <alignment horizontal="right"/>
      <protection locked="0"/>
    </xf>
    <xf numFmtId="166" fontId="5" fillId="2" borderId="1" xfId="4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165" fontId="5" fillId="6" borderId="0" xfId="2" applyNumberFormat="1" applyFont="1" applyFill="1" applyBorder="1" applyAlignment="1" applyProtection="1">
      <alignment horizontal="right"/>
      <protection locked="0"/>
    </xf>
    <xf numFmtId="0" fontId="24" fillId="0" borderId="7" xfId="0" applyFont="1" applyBorder="1" applyAlignment="1">
      <alignment horizontal="center" vertical="center" wrapText="1"/>
    </xf>
    <xf numFmtId="168" fontId="24" fillId="0" borderId="7" xfId="0" applyNumberFormat="1" applyFont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wrapText="1"/>
    </xf>
    <xf numFmtId="0" fontId="23" fillId="0" borderId="7" xfId="0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0" fontId="23" fillId="2" borderId="0" xfId="0" applyFont="1" applyFill="1"/>
    <xf numFmtId="0" fontId="23" fillId="0" borderId="6" xfId="0" applyFont="1" applyBorder="1" applyAlignment="1">
      <alignment horizontal="justify" vertical="top" wrapText="1"/>
    </xf>
    <xf numFmtId="0" fontId="24" fillId="0" borderId="7" xfId="0" applyFont="1" applyBorder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0" fillId="2" borderId="0" xfId="0" applyFill="1"/>
    <xf numFmtId="0" fontId="23" fillId="2" borderId="0" xfId="0" applyFont="1" applyFill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left" vertical="top" wrapText="1"/>
    </xf>
    <xf numFmtId="0" fontId="24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4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</cellXfs>
  <cellStyles count="8">
    <cellStyle name="čárky_Vodohosp. modul v 0.3" xfId="1" xr:uid="{00000000-0005-0000-0000-000000000000}"/>
    <cellStyle name="čárky_Vodohosp. modul v 0.3 2" xfId="2" xr:uid="{00000000-0005-0000-0000-000001000000}"/>
    <cellStyle name="Normal_Summary data needs" xfId="3" xr:uid="{00000000-0005-0000-0000-000002000000}"/>
    <cellStyle name="Normální" xfId="0" builtinId="0"/>
    <cellStyle name="normální 2" xfId="4" xr:uid="{00000000-0005-0000-0000-000004000000}"/>
    <cellStyle name="normální 2 2" xfId="5" xr:uid="{00000000-0005-0000-0000-000005000000}"/>
    <cellStyle name="procent 2" xfId="6" xr:uid="{00000000-0005-0000-0000-000006000000}"/>
    <cellStyle name="procent 2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1198789</xdr:colOff>
      <xdr:row>29</xdr:row>
      <xdr:rowOff>9525</xdr:rowOff>
    </xdr:from>
    <xdr:to>
      <xdr:col>6</xdr:col>
      <xdr:colOff>857250</xdr:colOff>
      <xdr:row>34</xdr:row>
      <xdr:rowOff>0</xdr:rowOff>
    </xdr:to>
    <xdr:pic>
      <xdr:nvPicPr>
        <xdr:cNvPr id="3120" name="Obrázek 5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789" y="7860846"/>
          <a:ext cx="5672818" cy="1119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Y34"/>
  <sheetViews>
    <sheetView showGridLines="0" tabSelected="1" zoomScale="70" zoomScaleNormal="70" workbookViewId="0">
      <selection activeCell="Y1" sqref="Y1"/>
    </sheetView>
  </sheetViews>
  <sheetFormatPr defaultColWidth="0" defaultRowHeight="15" zeroHeight="1" x14ac:dyDescent="0.25"/>
  <cols>
    <col min="1" max="1" width="30.42578125" style="44" customWidth="1"/>
    <col min="2" max="2" width="7.85546875" style="44" customWidth="1"/>
    <col min="3" max="3" width="12.7109375" style="44" customWidth="1"/>
    <col min="4" max="17" width="13.140625" style="44" customWidth="1"/>
    <col min="18" max="24" width="13.140625" style="43" customWidth="1"/>
    <col min="25" max="25" width="5.140625" style="43" customWidth="1"/>
    <col min="26" max="16384" width="5.140625" style="43" hidden="1"/>
  </cols>
  <sheetData>
    <row r="1" spans="1:24" x14ac:dyDescent="0.25">
      <c r="Q1" s="46"/>
      <c r="R1" s="46"/>
      <c r="S1" s="46"/>
      <c r="T1" s="46"/>
      <c r="U1" s="46"/>
      <c r="V1" s="46"/>
      <c r="W1" s="46"/>
      <c r="X1" s="46"/>
    </row>
    <row r="2" spans="1:24" ht="15.75" customHeight="1" x14ac:dyDescent="0.25">
      <c r="A2" s="82" t="s">
        <v>78</v>
      </c>
      <c r="D2" s="82"/>
      <c r="E2" s="82"/>
      <c r="F2" s="82"/>
      <c r="G2" s="83"/>
      <c r="Q2" s="46"/>
      <c r="R2" s="46"/>
      <c r="S2" s="46"/>
      <c r="T2" s="46"/>
      <c r="U2" s="46"/>
      <c r="V2" s="46"/>
      <c r="W2" s="46"/>
      <c r="X2" s="46"/>
    </row>
    <row r="3" spans="1:24" ht="12.75" customHeight="1" x14ac:dyDescent="0.25">
      <c r="Q3" s="46"/>
      <c r="R3" s="46"/>
      <c r="S3" s="46"/>
      <c r="T3" s="46"/>
      <c r="U3" s="46"/>
      <c r="V3" s="46"/>
      <c r="W3" s="46"/>
      <c r="X3" s="46"/>
    </row>
    <row r="4" spans="1:24" ht="15" customHeight="1" x14ac:dyDescent="0.25">
      <c r="A4" s="96" t="s">
        <v>50</v>
      </c>
      <c r="B4" s="96"/>
      <c r="C4" s="96"/>
      <c r="D4" s="96"/>
      <c r="E4" s="96"/>
      <c r="F4" s="96"/>
      <c r="G4" s="96"/>
      <c r="H4" s="96"/>
      <c r="I4" s="96"/>
      <c r="J4" s="96"/>
      <c r="K4" s="47"/>
      <c r="L4" s="47"/>
      <c r="M4" s="47"/>
      <c r="N4" s="48"/>
      <c r="O4" s="48"/>
      <c r="P4" s="48"/>
      <c r="Q4" s="46"/>
      <c r="R4" s="46"/>
      <c r="S4" s="46"/>
      <c r="T4" s="46"/>
      <c r="U4" s="46"/>
      <c r="V4" s="46"/>
      <c r="W4" s="46"/>
      <c r="X4" s="46"/>
    </row>
    <row r="5" spans="1:24" ht="19.5" customHeight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47"/>
      <c r="L5" s="47"/>
      <c r="M5" s="47"/>
      <c r="N5" s="48"/>
      <c r="O5" s="48"/>
      <c r="P5" s="48"/>
      <c r="Q5" s="46"/>
      <c r="R5" s="46"/>
      <c r="S5" s="46"/>
      <c r="T5" s="46"/>
      <c r="U5" s="46"/>
      <c r="V5" s="46"/>
      <c r="W5" s="46"/>
      <c r="X5" s="46"/>
    </row>
    <row r="6" spans="1:24" ht="36" customHeight="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47"/>
      <c r="L6" s="47"/>
      <c r="M6" s="47"/>
      <c r="N6" s="48"/>
      <c r="O6" s="48"/>
      <c r="P6" s="48"/>
      <c r="Q6" s="46"/>
      <c r="R6" s="46"/>
      <c r="S6" s="46"/>
      <c r="T6" s="46"/>
      <c r="U6" s="46"/>
      <c r="V6" s="46"/>
      <c r="W6" s="46"/>
      <c r="X6" s="46"/>
    </row>
    <row r="7" spans="1:24" ht="18" customHeight="1" x14ac:dyDescent="0.25">
      <c r="A7" s="79" t="s">
        <v>35</v>
      </c>
      <c r="B7" s="84"/>
      <c r="C7" s="84"/>
      <c r="D7" s="84"/>
      <c r="E7" s="84"/>
      <c r="F7" s="84"/>
      <c r="G7" s="79"/>
      <c r="H7" s="48"/>
      <c r="I7" s="48"/>
      <c r="J7" s="48"/>
      <c r="K7" s="48"/>
      <c r="L7" s="48"/>
      <c r="M7" s="48"/>
      <c r="N7" s="48"/>
      <c r="O7" s="48"/>
      <c r="P7" s="48"/>
      <c r="Q7" s="46"/>
      <c r="R7" s="46"/>
      <c r="S7" s="46"/>
      <c r="T7" s="46"/>
      <c r="U7" s="46"/>
      <c r="V7" s="46"/>
      <c r="W7" s="46"/>
      <c r="X7" s="46"/>
    </row>
    <row r="8" spans="1:24" ht="17.25" customHeight="1" x14ac:dyDescent="0.25">
      <c r="A8" s="97" t="s">
        <v>36</v>
      </c>
      <c r="B8" s="97"/>
      <c r="C8" s="97"/>
      <c r="D8" s="97"/>
      <c r="E8" s="97"/>
      <c r="F8" s="97"/>
      <c r="G8" s="97"/>
      <c r="H8" s="97"/>
      <c r="I8" s="97"/>
      <c r="J8" s="97"/>
      <c r="K8" s="49"/>
      <c r="L8" s="49"/>
      <c r="M8" s="49"/>
      <c r="N8" s="48"/>
      <c r="O8" s="48"/>
      <c r="P8" s="48"/>
      <c r="Q8" s="46"/>
      <c r="R8" s="46"/>
      <c r="S8" s="46"/>
      <c r="T8" s="46"/>
      <c r="U8" s="46"/>
      <c r="V8" s="46"/>
      <c r="W8" s="46"/>
      <c r="X8" s="46"/>
    </row>
    <row r="9" spans="1:24" ht="19.5" customHeight="1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49"/>
      <c r="L9" s="49"/>
      <c r="M9" s="49"/>
      <c r="N9" s="48"/>
      <c r="O9" s="48"/>
      <c r="P9" s="48"/>
      <c r="Q9" s="46"/>
      <c r="R9" s="46"/>
      <c r="S9" s="46"/>
      <c r="T9" s="46"/>
      <c r="U9" s="46"/>
      <c r="V9" s="46"/>
      <c r="W9" s="46"/>
      <c r="X9" s="46"/>
    </row>
    <row r="10" spans="1:24" ht="21.75" customHeight="1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49"/>
      <c r="L10" s="49"/>
      <c r="M10" s="49"/>
      <c r="N10" s="48"/>
      <c r="O10" s="48"/>
      <c r="P10" s="48"/>
      <c r="Q10" s="46"/>
      <c r="R10" s="46"/>
      <c r="S10" s="46"/>
      <c r="T10" s="46"/>
      <c r="U10" s="46"/>
      <c r="V10" s="46"/>
      <c r="W10" s="46"/>
      <c r="X10" s="46"/>
    </row>
    <row r="11" spans="1:24" ht="15" customHeight="1" x14ac:dyDescent="0.25">
      <c r="A11" s="96" t="s">
        <v>49</v>
      </c>
      <c r="B11" s="96"/>
      <c r="C11" s="96"/>
      <c r="D11" s="96"/>
      <c r="E11" s="96"/>
      <c r="F11" s="96"/>
      <c r="G11" s="96"/>
      <c r="H11" s="96"/>
      <c r="I11" s="96"/>
      <c r="J11" s="96"/>
      <c r="K11" s="47"/>
      <c r="L11" s="47"/>
      <c r="M11" s="47"/>
      <c r="N11" s="48"/>
      <c r="O11" s="48"/>
      <c r="P11" s="48"/>
      <c r="Q11" s="46"/>
      <c r="R11" s="46"/>
      <c r="S11" s="46"/>
      <c r="T11" s="46"/>
      <c r="U11" s="46"/>
      <c r="V11" s="46"/>
      <c r="W11" s="46"/>
      <c r="X11" s="46"/>
    </row>
    <row r="12" spans="1:24" ht="11.25" customHeight="1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47"/>
      <c r="L12" s="47"/>
      <c r="M12" s="47"/>
      <c r="N12" s="48"/>
      <c r="O12" s="48"/>
      <c r="P12" s="48"/>
      <c r="Q12" s="46"/>
      <c r="R12" s="46"/>
      <c r="S12" s="46"/>
      <c r="T12" s="46"/>
      <c r="U12" s="46"/>
      <c r="V12" s="46"/>
      <c r="W12" s="46"/>
      <c r="X12" s="46"/>
    </row>
    <row r="13" spans="1:24" ht="13.5" customHeight="1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47"/>
      <c r="L13" s="47"/>
      <c r="M13" s="47"/>
      <c r="N13" s="50"/>
      <c r="O13" s="50"/>
      <c r="P13" s="50"/>
      <c r="Q13" s="46"/>
      <c r="R13" s="46"/>
      <c r="S13" s="46"/>
      <c r="T13" s="46"/>
      <c r="U13" s="46"/>
      <c r="V13" s="46"/>
      <c r="W13" s="46"/>
      <c r="X13" s="46"/>
    </row>
    <row r="14" spans="1:24" ht="18" customHeight="1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47"/>
      <c r="L14" s="47"/>
      <c r="M14" s="47"/>
      <c r="N14" s="50"/>
      <c r="O14" s="50"/>
      <c r="P14" s="50"/>
      <c r="Q14" s="46"/>
      <c r="R14" s="46"/>
      <c r="S14" s="46"/>
      <c r="T14" s="46"/>
      <c r="U14" s="46"/>
      <c r="V14" s="46"/>
      <c r="W14" s="46"/>
      <c r="X14" s="46"/>
    </row>
    <row r="15" spans="1:24" ht="12" customHeight="1" thickBot="1" x14ac:dyDescent="0.3">
      <c r="A15" s="51"/>
      <c r="B15" s="51"/>
      <c r="C15" s="51"/>
      <c r="D15" s="51"/>
      <c r="E15" s="51"/>
      <c r="F15" s="51"/>
      <c r="G15" s="51"/>
      <c r="H15" s="52"/>
      <c r="I15" s="52"/>
      <c r="J15" s="52"/>
      <c r="K15" s="52"/>
      <c r="L15" s="52"/>
      <c r="M15" s="52"/>
      <c r="N15" s="52"/>
      <c r="O15" s="52"/>
      <c r="P15" s="52"/>
      <c r="Q15" s="46"/>
      <c r="R15" s="46"/>
      <c r="S15" s="46"/>
      <c r="T15" s="46"/>
      <c r="U15" s="46"/>
      <c r="V15" s="46"/>
      <c r="W15" s="46"/>
      <c r="X15" s="46"/>
    </row>
    <row r="16" spans="1:24" ht="18.75" customHeight="1" thickTop="1" thickBot="1" x14ac:dyDescent="0.3">
      <c r="A16" s="80" t="s">
        <v>26</v>
      </c>
      <c r="B16" s="76">
        <v>2008</v>
      </c>
      <c r="C16" s="76">
        <v>2009</v>
      </c>
      <c r="D16" s="76">
        <v>2010</v>
      </c>
      <c r="E16" s="76">
        <v>2011</v>
      </c>
      <c r="F16" s="76">
        <v>2012</v>
      </c>
      <c r="G16" s="76">
        <v>2013</v>
      </c>
      <c r="H16" s="76">
        <v>2014</v>
      </c>
      <c r="I16" s="76">
        <v>2015</v>
      </c>
      <c r="J16" s="76">
        <v>2016</v>
      </c>
      <c r="K16" s="76">
        <v>2017</v>
      </c>
      <c r="L16" s="76">
        <v>2018</v>
      </c>
      <c r="M16" s="76">
        <v>2019</v>
      </c>
      <c r="N16" s="76">
        <v>2020</v>
      </c>
      <c r="O16" s="76">
        <v>2021</v>
      </c>
      <c r="P16" s="76">
        <v>2022</v>
      </c>
      <c r="Q16" s="76">
        <v>2023</v>
      </c>
      <c r="R16" s="76">
        <v>2024</v>
      </c>
      <c r="S16" s="76">
        <v>2025</v>
      </c>
      <c r="T16" s="76">
        <v>2026</v>
      </c>
      <c r="U16" s="76">
        <v>2027</v>
      </c>
      <c r="V16" s="76">
        <v>2028</v>
      </c>
      <c r="W16" s="76">
        <v>2029</v>
      </c>
      <c r="X16" s="76">
        <v>2030</v>
      </c>
    </row>
    <row r="17" spans="1:24" ht="17.25" customHeight="1" thickTop="1" thickBot="1" x14ac:dyDescent="0.3">
      <c r="A17" s="81" t="s">
        <v>27</v>
      </c>
      <c r="B17" s="70">
        <v>877</v>
      </c>
      <c r="C17" s="75">
        <v>1500</v>
      </c>
      <c r="D17" s="75">
        <v>1700</v>
      </c>
      <c r="E17" s="75">
        <v>1850</v>
      </c>
      <c r="F17" s="75">
        <v>2000</v>
      </c>
      <c r="G17" s="75">
        <v>2150</v>
      </c>
      <c r="H17" s="75">
        <v>2300</v>
      </c>
      <c r="I17" s="75">
        <v>2450</v>
      </c>
      <c r="J17" s="75">
        <v>2600</v>
      </c>
      <c r="K17" s="75">
        <v>2750</v>
      </c>
      <c r="L17" s="75">
        <v>3000</v>
      </c>
      <c r="M17" s="75">
        <v>3150</v>
      </c>
      <c r="N17" s="75">
        <f t="shared" ref="N17:S17" si="0">M17+150</f>
        <v>3300</v>
      </c>
      <c r="O17" s="75">
        <f t="shared" si="0"/>
        <v>3450</v>
      </c>
      <c r="P17" s="75">
        <f t="shared" si="0"/>
        <v>3600</v>
      </c>
      <c r="Q17" s="75">
        <f t="shared" si="0"/>
        <v>3750</v>
      </c>
      <c r="R17" s="75">
        <f t="shared" si="0"/>
        <v>3900</v>
      </c>
      <c r="S17" s="75">
        <f t="shared" si="0"/>
        <v>4050</v>
      </c>
      <c r="T17" s="75">
        <v>4150</v>
      </c>
      <c r="U17" s="75">
        <v>4250</v>
      </c>
      <c r="V17" s="75">
        <v>4400</v>
      </c>
      <c r="W17" s="75">
        <v>4500</v>
      </c>
      <c r="X17" s="75">
        <v>4600</v>
      </c>
    </row>
    <row r="18" spans="1:24" ht="35.25" customHeight="1" thickBot="1" x14ac:dyDescent="0.3">
      <c r="A18" s="81" t="s">
        <v>28</v>
      </c>
      <c r="B18" s="70">
        <v>6.3</v>
      </c>
      <c r="C18" s="71">
        <v>1</v>
      </c>
      <c r="D18" s="71">
        <v>1.5</v>
      </c>
      <c r="E18" s="70">
        <v>1.9</v>
      </c>
      <c r="F18" s="70">
        <v>3.3</v>
      </c>
      <c r="G18" s="72" t="s">
        <v>39</v>
      </c>
      <c r="H18" s="70" t="s">
        <v>40</v>
      </c>
      <c r="I18" s="70">
        <v>0.3</v>
      </c>
      <c r="J18" s="70">
        <v>0.7</v>
      </c>
      <c r="K18" s="70">
        <v>2.5</v>
      </c>
      <c r="L18" s="73" t="s">
        <v>51</v>
      </c>
      <c r="M18" s="73" t="s">
        <v>66</v>
      </c>
      <c r="N18" s="74">
        <v>3.2</v>
      </c>
      <c r="O18" s="73" t="s">
        <v>67</v>
      </c>
      <c r="P18" s="73" t="s">
        <v>67</v>
      </c>
      <c r="Q18" s="85">
        <v>0</v>
      </c>
      <c r="R18" s="85">
        <v>0</v>
      </c>
      <c r="S18" s="85">
        <v>0</v>
      </c>
      <c r="T18" s="73"/>
      <c r="U18" s="73"/>
      <c r="V18" s="73"/>
      <c r="W18" s="73"/>
      <c r="X18" s="73"/>
    </row>
    <row r="19" spans="1:24" ht="15" customHeight="1" x14ac:dyDescent="0.25">
      <c r="A19" s="91" t="s">
        <v>29</v>
      </c>
      <c r="B19" s="94"/>
      <c r="C19" s="86" t="s">
        <v>30</v>
      </c>
      <c r="D19" s="86" t="s">
        <v>62</v>
      </c>
      <c r="E19" s="86" t="s">
        <v>31</v>
      </c>
      <c r="F19" s="86" t="s">
        <v>63</v>
      </c>
      <c r="G19" s="86" t="s">
        <v>64</v>
      </c>
      <c r="H19" s="86" t="s">
        <v>65</v>
      </c>
      <c r="I19" s="86" t="s">
        <v>61</v>
      </c>
      <c r="J19" s="86" t="s">
        <v>60</v>
      </c>
      <c r="K19" s="86" t="s">
        <v>59</v>
      </c>
      <c r="L19" s="86" t="s">
        <v>58</v>
      </c>
      <c r="M19" s="86" t="s">
        <v>57</v>
      </c>
      <c r="N19" s="86" t="s">
        <v>74</v>
      </c>
      <c r="O19" s="88" t="s">
        <v>75</v>
      </c>
      <c r="P19" s="86" t="s">
        <v>76</v>
      </c>
      <c r="Q19" s="88" t="s">
        <v>77</v>
      </c>
      <c r="R19" s="86" t="s">
        <v>79</v>
      </c>
      <c r="S19" s="86" t="s">
        <v>81</v>
      </c>
      <c r="T19" s="86" t="s">
        <v>80</v>
      </c>
      <c r="U19" s="86"/>
      <c r="V19" s="86"/>
      <c r="W19" s="86"/>
      <c r="X19" s="86"/>
    </row>
    <row r="20" spans="1:24" ht="103.5" customHeight="1" x14ac:dyDescent="0.25">
      <c r="A20" s="92"/>
      <c r="B20" s="95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9"/>
      <c r="P20" s="87"/>
      <c r="Q20" s="87"/>
      <c r="R20" s="87"/>
      <c r="S20" s="87"/>
      <c r="T20" s="87"/>
      <c r="U20" s="87"/>
      <c r="V20" s="87"/>
      <c r="W20" s="87"/>
      <c r="X20" s="87"/>
    </row>
    <row r="21" spans="1:24" ht="45.75" customHeight="1" thickBot="1" x14ac:dyDescent="0.3">
      <c r="A21" s="93"/>
      <c r="B21" s="77">
        <v>877</v>
      </c>
      <c r="C21" s="78">
        <f>1500/(1+6.3%)</f>
        <v>1411.1006585136406</v>
      </c>
      <c r="D21" s="78">
        <v>1583</v>
      </c>
      <c r="E21" s="78">
        <v>1698</v>
      </c>
      <c r="F21" s="78">
        <v>1801</v>
      </c>
      <c r="G21" s="78">
        <v>1874</v>
      </c>
      <c r="H21" s="78">
        <v>1923</v>
      </c>
      <c r="I21" s="78">
        <f>2450/(1+0.4%)/(1+1.4%)/(1+3.3%)/(1+1.9%)/(1+1.5%)/(1+1%)/(1+6.3%)</f>
        <v>2097.9697912396527</v>
      </c>
      <c r="J21" s="78">
        <f>2600/(1+0.3%)/(1+0.4%)/(1+1.4%)/(1+3.3%)/(1+1.9%)/(1+1.5%)/(1+1%)/(1+6.3%)</f>
        <v>2219.7576483704388</v>
      </c>
      <c r="K21" s="78">
        <f>2750/(1+0.7%)/(1+0.3%)/(1+0.4%)/(1+1.4%)/(1+3.3%)/(1+1.9%)/(1+1.5%)/(1+1%)/(1+6.3%)</f>
        <v>2331.5000889995836</v>
      </c>
      <c r="L21" s="78">
        <f>3000/(1+2.5%)/(1+0.7%)/(1+0.3%)/(1+0.4%)/(1+1.4%)/(1+3.3%)/(1+1.9%)/(1+1.5%)/(1+1%)/(1+6.3%)</f>
        <v>2481.4191634585363</v>
      </c>
      <c r="M21" s="78">
        <f>3150/(1+2.1%)/(1+2.5%)/(1+0.7%)/(1+0.3%)/(1+0.4%)/(1+1.4%)/(1+3.3%)/(1+1.9%)/(1+1.5%)/(1+1%)/(1+6.3%)</f>
        <v>2551.9002170729318</v>
      </c>
      <c r="N21" s="78">
        <f>3300/(1+1%)/(1+2.1%)/(1+2.5%)/(1+0.7%)/(1+0.3%)/(1+0.4%)/(1+1.4%)/(1+3.3%)/(1+1.9%)/(1+1.5%)/(1+1%)/(1+6.3%)</f>
        <v>2646.9497772562231</v>
      </c>
      <c r="O21" s="78">
        <f>3450/(1+1%)/(1+1%)/(1+2.1%)/(1+2.5%)/(1+0.7%)/(1+0.3%)/(1+0.4%)/(1+1.4%)/(1+3.3%)/(1+1.9%)/(1+1.5%)/(1+1%)/(1+6.3%)</f>
        <v>2739.8670061608077</v>
      </c>
      <c r="P21" s="78">
        <f>3600/(1+1%)/(1+1%)/(1+1%)/(1+2.1%)/(1+2.5%)/(1+0.7%)/(1+0.3%)/(1+0.4%)/(1+1.4%)/(1+3.3%)/(1+1.9%)/(1+1.5%)/(1+1%)/(1+6.3%)</f>
        <v>2830.6848104976057</v>
      </c>
      <c r="Q21" s="78">
        <f>3750/(1+1%)/(1+1%)/(1+1%)/(1+1%)/(1+2.1%)/(1+2.5%)/(1+0.7%)/(1+0.3%)/(1+0.4%)/(1+1.4%)/(1+3.3%)/(1+1.9%)/(1+1.5%)/(1+1%)/(1+6.3%)</f>
        <v>2919.4356543910944</v>
      </c>
      <c r="R21" s="78">
        <f>3900/(1+0%)/(1+3.8%)/(1+3.8%)/(1+3.2%)/(1+2.8%)/(1+2.1%)/(1+2.5%)/(1+0.7%)/(1+0.3%)/(1+0.4%)/(1+1.4%)/(1+3.3%)/(1+1.9%)/(1+1.5%)/(1+1%)/(1+6.3%)</f>
        <v>2764.0775468711522</v>
      </c>
      <c r="S21" s="78">
        <f>4050/(1+0%)/(1+0%)/(1+3.8%)/(1+3.8%)/(1+3.2%)/(1+2.8%)/(1+2.1%)/(1+2.5%)/(1+0.7%)/(1+0.3%)/(1+0.4%)/(1+1.4%)/(1+3.3%)/(1+1.9%)/(1+1.5%)/(1+1%)/(1+6.3%)</f>
        <v>2870.3882217508121</v>
      </c>
      <c r="T21" s="78">
        <f>4150/(1+0%)/(1+0%)/(1+0%)/(1+3.8%)/(1+3.8%)/(1+3.2%)/(1+2.8%)/(1+2.1%)/(1+2.5%)/(1+0.7%)/(1+0.3%)/(1+0.4%)/(1+1.4%)/(1+3.3%)/(1+1.9%)/(1+1.5%)/(1+1%)/(1+6.3%)</f>
        <v>2941.2620050039186</v>
      </c>
      <c r="U21" s="75"/>
      <c r="V21" s="75"/>
      <c r="W21" s="75"/>
      <c r="X21" s="75"/>
    </row>
    <row r="22" spans="1:24" x14ac:dyDescent="0.25">
      <c r="A22" s="53"/>
      <c r="B22" s="54"/>
      <c r="C22" s="55"/>
      <c r="D22" s="55"/>
      <c r="E22" s="55"/>
      <c r="F22" s="55"/>
      <c r="G22" s="55"/>
      <c r="H22" s="48"/>
      <c r="I22" s="48"/>
      <c r="J22" s="48"/>
      <c r="K22" s="48"/>
      <c r="L22" s="48"/>
      <c r="M22" s="48"/>
      <c r="N22" s="48"/>
      <c r="O22" s="48"/>
      <c r="P22" s="48"/>
      <c r="R22" s="44"/>
      <c r="S22" s="44"/>
      <c r="T22" s="44"/>
      <c r="U22" s="44"/>
      <c r="V22" s="44"/>
      <c r="W22" s="44"/>
      <c r="X22" s="44"/>
    </row>
    <row r="23" spans="1:24" ht="15" customHeight="1" x14ac:dyDescent="0.25">
      <c r="A23" s="90" t="s">
        <v>33</v>
      </c>
      <c r="B23" s="90"/>
      <c r="C23" s="90"/>
      <c r="D23" s="90"/>
      <c r="E23" s="90"/>
      <c r="F23" s="90"/>
      <c r="G23" s="90"/>
      <c r="H23" s="90"/>
      <c r="I23" s="90"/>
      <c r="J23" s="90"/>
      <c r="K23" s="45"/>
      <c r="L23" s="45"/>
      <c r="M23" s="45"/>
      <c r="N23" s="46"/>
      <c r="O23" s="46"/>
      <c r="P23" s="46"/>
      <c r="R23" s="44"/>
      <c r="S23" s="44"/>
      <c r="T23" s="44"/>
      <c r="U23" s="44"/>
      <c r="V23" s="44"/>
      <c r="W23" s="44"/>
      <c r="X23" s="44"/>
    </row>
    <row r="24" spans="1:24" ht="15" customHeight="1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45"/>
      <c r="L24" s="45"/>
      <c r="M24" s="45"/>
      <c r="N24" s="46"/>
      <c r="O24" s="46"/>
      <c r="P24" s="46"/>
      <c r="Q24" s="45"/>
      <c r="R24" s="45"/>
      <c r="S24" s="45"/>
      <c r="T24" s="45"/>
      <c r="U24" s="45"/>
      <c r="V24" s="45"/>
      <c r="W24" s="45"/>
      <c r="X24" s="45"/>
    </row>
    <row r="25" spans="1:24" ht="15" customHeight="1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45"/>
      <c r="L25" s="45"/>
      <c r="M25" s="45"/>
      <c r="N25" s="46"/>
      <c r="O25" s="46"/>
      <c r="P25" s="46"/>
      <c r="Q25" s="45"/>
      <c r="R25" s="45"/>
      <c r="S25" s="45"/>
      <c r="T25" s="45"/>
      <c r="U25" s="45"/>
      <c r="V25" s="45"/>
      <c r="W25" s="45"/>
      <c r="X25" s="45"/>
    </row>
    <row r="26" spans="1:24" ht="15" customHeight="1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45"/>
      <c r="L26" s="45"/>
      <c r="M26" s="45"/>
      <c r="N26" s="46"/>
      <c r="O26" s="46"/>
      <c r="P26" s="46"/>
      <c r="R26" s="44"/>
      <c r="S26" s="44"/>
      <c r="T26" s="44"/>
      <c r="U26" s="44"/>
      <c r="V26" s="44"/>
      <c r="W26" s="44"/>
      <c r="X26" s="44"/>
    </row>
    <row r="27" spans="1:24" x14ac:dyDescent="0.25">
      <c r="A27" s="46"/>
      <c r="B27" s="46"/>
      <c r="C27" s="46"/>
      <c r="D27" s="46"/>
      <c r="E27" s="46"/>
      <c r="F27" s="46"/>
      <c r="G27" s="46"/>
      <c r="R27" s="44"/>
      <c r="S27" s="44"/>
      <c r="T27" s="44"/>
      <c r="U27" s="44"/>
      <c r="V27" s="44"/>
      <c r="W27" s="44"/>
      <c r="X27" s="44"/>
    </row>
    <row r="28" spans="1:24" ht="15" customHeight="1" x14ac:dyDescent="0.25">
      <c r="A28" s="90" t="s">
        <v>34</v>
      </c>
      <c r="B28" s="90"/>
      <c r="C28" s="90"/>
      <c r="D28" s="90"/>
      <c r="E28" s="90"/>
      <c r="F28" s="90"/>
      <c r="G28" s="90"/>
      <c r="H28" s="90"/>
      <c r="I28" s="90"/>
      <c r="J28" s="90"/>
      <c r="K28" s="45"/>
      <c r="L28" s="45"/>
      <c r="M28" s="45"/>
      <c r="P28" s="50"/>
      <c r="R28" s="44"/>
      <c r="S28" s="44"/>
      <c r="T28" s="44"/>
      <c r="U28" s="44"/>
      <c r="V28" s="44"/>
      <c r="W28" s="44"/>
      <c r="X28" s="44"/>
    </row>
    <row r="29" spans="1:24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45"/>
      <c r="L29" s="45"/>
      <c r="M29" s="45"/>
      <c r="P29" s="50"/>
      <c r="Q29" s="45"/>
      <c r="R29" s="45"/>
      <c r="S29" s="45"/>
      <c r="T29" s="45"/>
      <c r="U29" s="45"/>
      <c r="V29" s="45"/>
      <c r="W29" s="45"/>
      <c r="X29" s="45"/>
    </row>
    <row r="30" spans="1:24" x14ac:dyDescent="0.25">
      <c r="A30" s="46"/>
      <c r="B30" s="46"/>
      <c r="C30" s="46"/>
      <c r="D30" s="46"/>
      <c r="E30" s="46"/>
      <c r="F30" s="46"/>
      <c r="G30" s="46"/>
      <c r="P30" s="50"/>
      <c r="Q30" s="45"/>
      <c r="R30" s="45"/>
      <c r="S30" s="45"/>
      <c r="T30" s="45"/>
      <c r="U30" s="45"/>
      <c r="V30" s="45"/>
      <c r="W30" s="45"/>
      <c r="X30" s="45"/>
    </row>
    <row r="31" spans="1:24" x14ac:dyDescent="0.25">
      <c r="A31" s="56"/>
      <c r="P31" s="50"/>
      <c r="Q31" s="45"/>
      <c r="R31" s="45"/>
      <c r="S31" s="45"/>
      <c r="T31" s="45"/>
      <c r="U31" s="45"/>
      <c r="V31" s="45"/>
      <c r="W31" s="45"/>
      <c r="X31" s="45"/>
    </row>
    <row r="32" spans="1:24" x14ac:dyDescent="0.25">
      <c r="P32" s="50"/>
      <c r="Q32" s="45"/>
      <c r="R32" s="45"/>
      <c r="S32" s="45"/>
      <c r="T32" s="45"/>
      <c r="U32" s="45"/>
      <c r="V32" s="45"/>
      <c r="W32" s="45"/>
      <c r="X32" s="45"/>
    </row>
    <row r="33" spans="16:24" ht="29.25" customHeight="1" x14ac:dyDescent="0.25">
      <c r="P33" s="50"/>
      <c r="Q33" s="45"/>
      <c r="R33" s="45"/>
      <c r="S33" s="45"/>
      <c r="T33" s="45"/>
      <c r="U33" s="45"/>
      <c r="V33" s="45"/>
      <c r="W33" s="45"/>
      <c r="X33" s="45"/>
    </row>
    <row r="34" spans="16:24" x14ac:dyDescent="0.25">
      <c r="P34" s="50"/>
      <c r="Q34" s="45"/>
      <c r="R34" s="45"/>
      <c r="S34" s="45"/>
      <c r="T34" s="45"/>
      <c r="U34" s="45"/>
      <c r="V34" s="45"/>
      <c r="W34" s="45"/>
      <c r="X34" s="45"/>
    </row>
  </sheetData>
  <sheetProtection algorithmName="SHA-512" hashValue="9kl4Kgtt37CB0FNkIgf5rhvroXcmXKEz5jNhG3+gdC53YYYpd6CG2QkQyAXmdJktCqSvxMNY7iPhdICSl369vA==" saltValue="ogKr1X/iDBK8yPA4ZTId7g==" spinCount="100000" sheet="1" objects="1" scenarios="1"/>
  <mergeCells count="29">
    <mergeCell ref="L19:L20"/>
    <mergeCell ref="K19:K20"/>
    <mergeCell ref="M19:M20"/>
    <mergeCell ref="J19:J20"/>
    <mergeCell ref="A4:J6"/>
    <mergeCell ref="A8:J10"/>
    <mergeCell ref="A11:J14"/>
    <mergeCell ref="A28:J29"/>
    <mergeCell ref="I19:I20"/>
    <mergeCell ref="E19:E20"/>
    <mergeCell ref="F19:F20"/>
    <mergeCell ref="H19:H20"/>
    <mergeCell ref="G19:G20"/>
    <mergeCell ref="C19:C20"/>
    <mergeCell ref="D19:D20"/>
    <mergeCell ref="A23:J26"/>
    <mergeCell ref="A19:A21"/>
    <mergeCell ref="B19:B20"/>
    <mergeCell ref="S19:S20"/>
    <mergeCell ref="N19:N20"/>
    <mergeCell ref="O19:O20"/>
    <mergeCell ref="P19:P20"/>
    <mergeCell ref="Q19:Q20"/>
    <mergeCell ref="R19:R20"/>
    <mergeCell ref="T19:T20"/>
    <mergeCell ref="U19:U20"/>
    <mergeCell ref="V19:V20"/>
    <mergeCell ref="W19:W20"/>
    <mergeCell ref="X19:X20"/>
  </mergeCells>
  <pageMargins left="0.7" right="0.7" top="0.78740157499999996" bottom="0.78740157499999996" header="0.3" footer="0.3"/>
  <pageSetup paperSize="9" orientation="portrait" r:id="rId1"/>
  <ignoredErrors>
    <ignoredError sqref="G18:H18 L18:M18 O18:P18" numberStoredAsText="1"/>
    <ignoredError sqref="N17:S17 I21:K21 C21 N21:Q21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A100"/>
  <sheetViews>
    <sheetView showGridLines="0" zoomScale="70" zoomScaleNormal="70" workbookViewId="0">
      <selection activeCell="S10" sqref="S10"/>
    </sheetView>
  </sheetViews>
  <sheetFormatPr defaultColWidth="0" defaultRowHeight="15" zeroHeight="1" x14ac:dyDescent="0.25"/>
  <cols>
    <col min="1" max="1" width="56" customWidth="1"/>
    <col min="2" max="10" width="9.140625" customWidth="1"/>
    <col min="11" max="11" width="9.140625" style="11" customWidth="1"/>
    <col min="12" max="26" width="9.140625" customWidth="1"/>
    <col min="27" max="27" width="9.140625" style="43" customWidth="1"/>
    <col min="28" max="16384" width="15.5703125" style="43" hidden="1"/>
  </cols>
  <sheetData>
    <row r="1" spans="1:26" s="11" customFormat="1" x14ac:dyDescent="0.25"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customFormat="1" ht="18" x14ac:dyDescent="0.25">
      <c r="A2" s="12" t="s">
        <v>3</v>
      </c>
      <c r="B2" s="13"/>
      <c r="C2" s="13"/>
      <c r="D2" s="14"/>
      <c r="E2" s="15"/>
      <c r="F2" s="16"/>
      <c r="G2" s="16"/>
      <c r="H2" s="16"/>
      <c r="I2" s="16"/>
      <c r="J2" s="16"/>
      <c r="K2" s="11"/>
    </row>
    <row r="3" spans="1:26" customFormat="1" ht="15.75" customHeight="1" thickBot="1" x14ac:dyDescent="0.3">
      <c r="A3" s="17"/>
      <c r="B3" s="18"/>
      <c r="C3" s="18"/>
      <c r="D3" s="19"/>
      <c r="E3" s="15"/>
      <c r="F3" s="16"/>
      <c r="G3" s="16"/>
      <c r="H3" s="16"/>
      <c r="I3" s="16"/>
      <c r="J3" s="16"/>
      <c r="K3" s="11"/>
    </row>
    <row r="4" spans="1:26" customFormat="1" ht="15.75" customHeight="1" x14ac:dyDescent="0.25">
      <c r="A4" s="6" t="s">
        <v>19</v>
      </c>
      <c r="B4" s="18"/>
      <c r="C4" s="18"/>
      <c r="D4" s="19"/>
      <c r="E4" s="15"/>
      <c r="F4" s="16"/>
      <c r="G4" s="16"/>
      <c r="H4" s="16"/>
      <c r="I4" s="16"/>
      <c r="J4" s="16"/>
      <c r="K4" s="11"/>
    </row>
    <row r="5" spans="1:26" customFormat="1" ht="15.75" customHeight="1" x14ac:dyDescent="0.25">
      <c r="A5" s="7" t="s">
        <v>20</v>
      </c>
      <c r="B5" s="18"/>
      <c r="C5" s="18"/>
      <c r="D5" s="19"/>
      <c r="E5" s="15"/>
      <c r="F5" s="16"/>
      <c r="G5" s="16"/>
      <c r="H5" s="16"/>
      <c r="I5" s="16"/>
      <c r="J5" s="16"/>
      <c r="K5" s="11"/>
    </row>
    <row r="6" spans="1:26" customFormat="1" ht="15.75" customHeight="1" thickBot="1" x14ac:dyDescent="0.3">
      <c r="A6" s="8"/>
      <c r="B6" s="18"/>
      <c r="C6" s="18"/>
      <c r="D6" s="19"/>
      <c r="E6" s="15"/>
      <c r="F6" s="16"/>
      <c r="G6" s="16"/>
      <c r="H6" s="16"/>
      <c r="I6" s="16"/>
      <c r="J6" s="16"/>
      <c r="K6" s="11"/>
    </row>
    <row r="7" spans="1:26" customFormat="1" ht="15.75" customHeight="1" x14ac:dyDescent="0.25">
      <c r="A7" s="60"/>
      <c r="B7" s="18"/>
      <c r="C7" s="18"/>
      <c r="D7" s="19"/>
      <c r="E7" s="15"/>
      <c r="F7" s="16"/>
      <c r="G7" s="16"/>
      <c r="H7" s="16"/>
      <c r="I7" s="16"/>
      <c r="J7" s="16"/>
      <c r="K7" s="11"/>
    </row>
    <row r="8" spans="1:26" customFormat="1" ht="15.75" customHeight="1" x14ac:dyDescent="0.25">
      <c r="A8" s="61"/>
      <c r="B8" s="16"/>
      <c r="C8" s="16"/>
      <c r="D8" s="16"/>
      <c r="E8" s="16"/>
      <c r="F8" s="16"/>
      <c r="G8" s="16"/>
      <c r="H8" s="16"/>
      <c r="I8" s="16"/>
      <c r="J8" s="16"/>
      <c r="K8" s="11"/>
    </row>
    <row r="9" spans="1:26" customFormat="1" x14ac:dyDescent="0.25">
      <c r="A9" s="36" t="s">
        <v>0</v>
      </c>
      <c r="B9" s="21">
        <v>2007</v>
      </c>
      <c r="C9" s="21">
        <v>2008</v>
      </c>
      <c r="D9" s="21">
        <v>2009</v>
      </c>
      <c r="E9" s="21">
        <v>2010</v>
      </c>
      <c r="F9" s="21">
        <v>2011</v>
      </c>
      <c r="G9" s="21">
        <v>2012</v>
      </c>
      <c r="H9" s="21">
        <v>2013</v>
      </c>
      <c r="I9" s="21">
        <v>2014</v>
      </c>
      <c r="J9" s="21">
        <v>2015</v>
      </c>
      <c r="K9" s="21">
        <v>2016</v>
      </c>
      <c r="L9" s="21">
        <v>2017</v>
      </c>
      <c r="M9" s="21">
        <v>2018</v>
      </c>
      <c r="N9" s="21">
        <v>2019</v>
      </c>
      <c r="O9" s="21">
        <v>2020</v>
      </c>
      <c r="P9" s="21">
        <v>2021</v>
      </c>
      <c r="Q9" s="21">
        <v>2022</v>
      </c>
      <c r="R9" s="21">
        <v>2023</v>
      </c>
      <c r="S9" s="21">
        <v>2024</v>
      </c>
      <c r="T9" s="21">
        <v>2025</v>
      </c>
      <c r="U9" s="21">
        <v>2026</v>
      </c>
      <c r="V9" s="21">
        <v>2027</v>
      </c>
      <c r="W9" s="21">
        <v>2028</v>
      </c>
      <c r="X9" s="21">
        <v>2029</v>
      </c>
      <c r="Y9" s="21">
        <v>2030</v>
      </c>
      <c r="Z9" s="21">
        <v>2031</v>
      </c>
    </row>
    <row r="10" spans="1:26" customFormat="1" x14ac:dyDescent="0.25">
      <c r="A10" s="22" t="s">
        <v>8</v>
      </c>
      <c r="B10" s="38">
        <v>2.8000000000000001E-2</v>
      </c>
      <c r="C10" s="38">
        <v>6.3E-2</v>
      </c>
      <c r="D10" s="38">
        <v>0.01</v>
      </c>
      <c r="E10" s="38">
        <v>1.4999999999999999E-2</v>
      </c>
      <c r="F10" s="39">
        <v>1.9E-2</v>
      </c>
      <c r="G10" s="40">
        <v>3.3000000000000002E-2</v>
      </c>
      <c r="H10" s="39">
        <v>1.4E-2</v>
      </c>
      <c r="I10" s="39">
        <v>4.0000000000000001E-3</v>
      </c>
      <c r="J10" s="39">
        <v>3.0000000000000001E-3</v>
      </c>
      <c r="K10" s="39">
        <v>7.0000000000000001E-3</v>
      </c>
      <c r="L10" s="39">
        <v>2.5000000000000001E-2</v>
      </c>
      <c r="M10" s="39">
        <v>2.1000000000000001E-2</v>
      </c>
      <c r="N10" s="40">
        <v>2.8000000000000001E-2</v>
      </c>
      <c r="O10" s="40">
        <v>3.2000000000000001E-2</v>
      </c>
      <c r="P10" s="40">
        <v>3.7999999999999999E-2</v>
      </c>
      <c r="Q10" s="40">
        <v>3.7999999999999999E-2</v>
      </c>
      <c r="R10" s="41">
        <v>0</v>
      </c>
      <c r="S10" s="41"/>
      <c r="T10" s="37"/>
      <c r="U10" s="41"/>
      <c r="V10" s="41"/>
      <c r="W10" s="41"/>
      <c r="X10" s="41"/>
      <c r="Y10" s="41"/>
      <c r="Z10" s="41"/>
    </row>
    <row r="11" spans="1:26" customFormat="1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26" customFormat="1" x14ac:dyDescent="0.25">
      <c r="A12" s="36" t="s">
        <v>0</v>
      </c>
      <c r="B12" s="21">
        <v>2007</v>
      </c>
      <c r="C12" s="21">
        <v>2008</v>
      </c>
      <c r="D12" s="21">
        <v>2009</v>
      </c>
      <c r="E12" s="21">
        <v>2010</v>
      </c>
      <c r="F12" s="21">
        <v>2011</v>
      </c>
      <c r="G12" s="21">
        <v>2012</v>
      </c>
      <c r="H12" s="21">
        <v>2013</v>
      </c>
      <c r="I12" s="21">
        <v>2014</v>
      </c>
      <c r="J12" s="21">
        <v>2015</v>
      </c>
      <c r="K12" s="21">
        <v>2016</v>
      </c>
      <c r="L12" s="21">
        <v>2017</v>
      </c>
      <c r="M12" s="21">
        <v>2018</v>
      </c>
      <c r="N12" s="21">
        <v>2019</v>
      </c>
      <c r="O12" s="21">
        <v>2020</v>
      </c>
      <c r="P12" s="21">
        <v>2021</v>
      </c>
      <c r="Q12" s="21">
        <v>2022</v>
      </c>
      <c r="R12" s="21">
        <v>2023</v>
      </c>
      <c r="S12" s="21">
        <v>2024</v>
      </c>
      <c r="T12" s="21">
        <v>2025</v>
      </c>
      <c r="U12" s="21">
        <v>2026</v>
      </c>
      <c r="V12" s="21">
        <v>2027</v>
      </c>
      <c r="W12" s="21">
        <v>2028</v>
      </c>
      <c r="X12" s="21">
        <v>2029</v>
      </c>
      <c r="Y12" s="21">
        <v>2030</v>
      </c>
      <c r="Z12" s="21">
        <v>2031</v>
      </c>
    </row>
    <row r="13" spans="1:26" customFormat="1" x14ac:dyDescent="0.25">
      <c r="A13" s="22" t="s">
        <v>9</v>
      </c>
      <c r="B13" s="2">
        <v>1</v>
      </c>
      <c r="C13" s="3">
        <f>B13*(1+B10)</f>
        <v>1.028</v>
      </c>
      <c r="D13" s="3">
        <f t="shared" ref="D13:T13" si="0">C13*(1+C10)</f>
        <v>1.0927640000000001</v>
      </c>
      <c r="E13" s="3">
        <f t="shared" si="0"/>
        <v>1.1036916400000001</v>
      </c>
      <c r="F13" s="3">
        <f t="shared" si="0"/>
        <v>1.1202470145999999</v>
      </c>
      <c r="G13" s="3">
        <f t="shared" si="0"/>
        <v>1.1415317078773997</v>
      </c>
      <c r="H13" s="3">
        <f t="shared" si="0"/>
        <v>1.1792022542373537</v>
      </c>
      <c r="I13" s="3">
        <f t="shared" si="0"/>
        <v>1.1957110857966766</v>
      </c>
      <c r="J13" s="3">
        <f t="shared" si="0"/>
        <v>1.2004939301398634</v>
      </c>
      <c r="K13" s="3">
        <f t="shared" si="0"/>
        <v>1.2040954119302829</v>
      </c>
      <c r="L13" s="3">
        <f t="shared" si="0"/>
        <v>1.2125240798137948</v>
      </c>
      <c r="M13" s="3">
        <f t="shared" si="0"/>
        <v>1.2428371818091397</v>
      </c>
      <c r="N13" s="3">
        <f t="shared" si="0"/>
        <v>1.2689367626271315</v>
      </c>
      <c r="O13" s="3">
        <f t="shared" si="0"/>
        <v>1.3044669919806913</v>
      </c>
      <c r="P13" s="3">
        <f t="shared" si="0"/>
        <v>1.3462099357240733</v>
      </c>
      <c r="Q13" s="67">
        <f t="shared" si="0"/>
        <v>1.3973659132815881</v>
      </c>
      <c r="R13" s="3">
        <f t="shared" si="0"/>
        <v>1.4504658179862886</v>
      </c>
      <c r="S13" s="3">
        <f t="shared" si="0"/>
        <v>1.4504658179862886</v>
      </c>
      <c r="T13" s="3">
        <f t="shared" si="0"/>
        <v>1.4504658179862886</v>
      </c>
      <c r="U13" s="3">
        <f t="shared" ref="U13" si="1">T13*(1+T10)</f>
        <v>1.4504658179862886</v>
      </c>
      <c r="V13" s="3">
        <f t="shared" ref="V13" si="2">U13*(1+U10)</f>
        <v>1.4504658179862886</v>
      </c>
      <c r="W13" s="3">
        <f t="shared" ref="W13" si="3">V13*(1+V10)</f>
        <v>1.4504658179862886</v>
      </c>
      <c r="X13" s="3">
        <f t="shared" ref="X13" si="4">W13*(1+W10)</f>
        <v>1.4504658179862886</v>
      </c>
      <c r="Y13" s="3">
        <f t="shared" ref="Y13" si="5">X13*(1+X10)</f>
        <v>1.4504658179862886</v>
      </c>
      <c r="Z13" s="3">
        <f t="shared" ref="Z13" si="6">Y13*(1+Y10)</f>
        <v>1.4504658179862886</v>
      </c>
    </row>
    <row r="14" spans="1:26" customFormat="1" x14ac:dyDescent="0.25">
      <c r="A14" s="22" t="s">
        <v>10</v>
      </c>
      <c r="B14" s="2"/>
      <c r="C14" s="2">
        <v>1</v>
      </c>
      <c r="D14" s="3">
        <f>C14*(1+C10)</f>
        <v>1.0629999999999999</v>
      </c>
      <c r="E14" s="3">
        <f t="shared" ref="E14:T14" si="7">D14*(1+D10)</f>
        <v>1.0736299999999999</v>
      </c>
      <c r="F14" s="3">
        <f t="shared" si="7"/>
        <v>1.0897344499999997</v>
      </c>
      <c r="G14" s="3">
        <f t="shared" si="7"/>
        <v>1.1104394045499997</v>
      </c>
      <c r="H14" s="3">
        <f t="shared" si="7"/>
        <v>1.1470839049001496</v>
      </c>
      <c r="I14" s="3">
        <f t="shared" si="7"/>
        <v>1.1631430795687516</v>
      </c>
      <c r="J14" s="3">
        <f t="shared" si="7"/>
        <v>1.1677956518870267</v>
      </c>
      <c r="K14" s="3">
        <f t="shared" si="7"/>
        <v>1.1712990388426876</v>
      </c>
      <c r="L14" s="3">
        <f t="shared" si="7"/>
        <v>1.1794981321145863</v>
      </c>
      <c r="M14" s="3">
        <f t="shared" si="7"/>
        <v>1.2089855854174509</v>
      </c>
      <c r="N14" s="3">
        <f t="shared" si="7"/>
        <v>1.2343742827112172</v>
      </c>
      <c r="O14" s="3">
        <f t="shared" si="7"/>
        <v>1.2689367626271313</v>
      </c>
      <c r="P14" s="3">
        <f t="shared" si="7"/>
        <v>1.3095427390311996</v>
      </c>
      <c r="Q14" s="3">
        <f t="shared" si="7"/>
        <v>1.3593053631143852</v>
      </c>
      <c r="R14" s="3">
        <f t="shared" si="7"/>
        <v>1.4109589669127318</v>
      </c>
      <c r="S14" s="3">
        <f t="shared" si="7"/>
        <v>1.4109589669127318</v>
      </c>
      <c r="T14" s="3">
        <f t="shared" si="7"/>
        <v>1.4109589669127318</v>
      </c>
      <c r="U14" s="3">
        <f t="shared" ref="U14" si="8">T14*(1+T10)</f>
        <v>1.4109589669127318</v>
      </c>
      <c r="V14" s="3">
        <f t="shared" ref="V14" si="9">U14*(1+U10)</f>
        <v>1.4109589669127318</v>
      </c>
      <c r="W14" s="3">
        <f t="shared" ref="W14" si="10">V14*(1+V10)</f>
        <v>1.4109589669127318</v>
      </c>
      <c r="X14" s="3">
        <f t="shared" ref="X14" si="11">W14*(1+W10)</f>
        <v>1.4109589669127318</v>
      </c>
      <c r="Y14" s="3">
        <f t="shared" ref="Y14" si="12">X14*(1+X10)</f>
        <v>1.4109589669127318</v>
      </c>
      <c r="Z14" s="3">
        <f t="shared" ref="Z14" si="13">Y14*(1+Y10)</f>
        <v>1.4109589669127318</v>
      </c>
    </row>
    <row r="15" spans="1:26" customFormat="1" x14ac:dyDescent="0.25">
      <c r="A15" s="22" t="s">
        <v>11</v>
      </c>
      <c r="B15" s="2"/>
      <c r="C15" s="2"/>
      <c r="D15" s="2">
        <v>1</v>
      </c>
      <c r="E15" s="3">
        <f>D15*(1+D10)</f>
        <v>1.01</v>
      </c>
      <c r="F15" s="3">
        <f t="shared" ref="F15:T15" si="14">E15*(1+E10)</f>
        <v>1.02515</v>
      </c>
      <c r="G15" s="3">
        <f t="shared" si="14"/>
        <v>1.0446278499999999</v>
      </c>
      <c r="H15" s="3">
        <f t="shared" si="14"/>
        <v>1.0791005690499997</v>
      </c>
      <c r="I15" s="3">
        <f t="shared" si="14"/>
        <v>1.0942079770166997</v>
      </c>
      <c r="J15" s="3">
        <f t="shared" si="14"/>
        <v>1.0985848089247665</v>
      </c>
      <c r="K15" s="3">
        <f t="shared" si="14"/>
        <v>1.1018805633515407</v>
      </c>
      <c r="L15" s="3">
        <f t="shared" si="14"/>
        <v>1.1095937272950014</v>
      </c>
      <c r="M15" s="3">
        <f t="shared" si="14"/>
        <v>1.1373335704773764</v>
      </c>
      <c r="N15" s="3">
        <f t="shared" si="14"/>
        <v>1.1612175754574012</v>
      </c>
      <c r="O15" s="3">
        <f t="shared" si="14"/>
        <v>1.1937316675702085</v>
      </c>
      <c r="P15" s="3">
        <f t="shared" si="14"/>
        <v>1.2319310809324553</v>
      </c>
      <c r="Q15" s="3">
        <f t="shared" si="14"/>
        <v>1.2787444620078887</v>
      </c>
      <c r="R15" s="3">
        <f t="shared" si="14"/>
        <v>1.3273367515641885</v>
      </c>
      <c r="S15" s="3">
        <f t="shared" si="14"/>
        <v>1.3273367515641885</v>
      </c>
      <c r="T15" s="3">
        <f t="shared" si="14"/>
        <v>1.3273367515641885</v>
      </c>
      <c r="U15" s="3">
        <f t="shared" ref="U15" si="15">T15*(1+T10)</f>
        <v>1.3273367515641885</v>
      </c>
      <c r="V15" s="3">
        <f t="shared" ref="V15" si="16">U15*(1+U10)</f>
        <v>1.3273367515641885</v>
      </c>
      <c r="W15" s="3">
        <f t="shared" ref="W15" si="17">V15*(1+V10)</f>
        <v>1.3273367515641885</v>
      </c>
      <c r="X15" s="3">
        <f t="shared" ref="X15" si="18">W15*(1+W10)</f>
        <v>1.3273367515641885</v>
      </c>
      <c r="Y15" s="3">
        <f t="shared" ref="Y15" si="19">X15*(1+X10)</f>
        <v>1.3273367515641885</v>
      </c>
      <c r="Z15" s="3">
        <f t="shared" ref="Z15" si="20">Y15*(1+Y10)</f>
        <v>1.3273367515641885</v>
      </c>
    </row>
    <row r="16" spans="1:26" customFormat="1" x14ac:dyDescent="0.25">
      <c r="A16" s="22" t="s">
        <v>12</v>
      </c>
      <c r="B16" s="2"/>
      <c r="C16" s="2"/>
      <c r="D16" s="2"/>
      <c r="E16" s="2">
        <v>1</v>
      </c>
      <c r="F16" s="3">
        <f>E16*(1+E10)</f>
        <v>1.0149999999999999</v>
      </c>
      <c r="G16" s="3">
        <f t="shared" ref="G16:T16" si="21">F16*(1+F10)</f>
        <v>1.0342849999999999</v>
      </c>
      <c r="H16" s="3">
        <f t="shared" si="21"/>
        <v>1.0684164049999998</v>
      </c>
      <c r="I16" s="3">
        <f t="shared" si="21"/>
        <v>1.0833742346699997</v>
      </c>
      <c r="J16" s="3">
        <f t="shared" si="21"/>
        <v>1.0877077316086796</v>
      </c>
      <c r="K16" s="3">
        <f t="shared" si="21"/>
        <v>1.0909708548035055</v>
      </c>
      <c r="L16" s="3">
        <f t="shared" si="21"/>
        <v>1.0986076507871299</v>
      </c>
      <c r="M16" s="3">
        <f t="shared" si="21"/>
        <v>1.126072842056808</v>
      </c>
      <c r="N16" s="3">
        <f t="shared" si="21"/>
        <v>1.1497203717400009</v>
      </c>
      <c r="O16" s="3">
        <f t="shared" si="21"/>
        <v>1.1819125421487209</v>
      </c>
      <c r="P16" s="3">
        <f t="shared" si="21"/>
        <v>1.21973374349748</v>
      </c>
      <c r="Q16" s="3">
        <f t="shared" si="21"/>
        <v>1.2660836257503842</v>
      </c>
      <c r="R16" s="3">
        <f t="shared" si="21"/>
        <v>1.3141948035288988</v>
      </c>
      <c r="S16" s="3">
        <f t="shared" si="21"/>
        <v>1.3141948035288988</v>
      </c>
      <c r="T16" s="3">
        <f t="shared" si="21"/>
        <v>1.3141948035288988</v>
      </c>
      <c r="U16" s="3">
        <f t="shared" ref="U16" si="22">T16*(1+T10)</f>
        <v>1.3141948035288988</v>
      </c>
      <c r="V16" s="3">
        <f t="shared" ref="V16" si="23">U16*(1+U10)</f>
        <v>1.3141948035288988</v>
      </c>
      <c r="W16" s="3">
        <f t="shared" ref="W16" si="24">V16*(1+V10)</f>
        <v>1.3141948035288988</v>
      </c>
      <c r="X16" s="3">
        <f t="shared" ref="X16" si="25">W16*(1+W10)</f>
        <v>1.3141948035288988</v>
      </c>
      <c r="Y16" s="3">
        <f t="shared" ref="Y16" si="26">X16*(1+X10)</f>
        <v>1.3141948035288988</v>
      </c>
      <c r="Z16" s="3">
        <f t="shared" ref="Z16" si="27">Y16*(1+Y10)</f>
        <v>1.3141948035288988</v>
      </c>
    </row>
    <row r="17" spans="1:26" customFormat="1" x14ac:dyDescent="0.25">
      <c r="A17" s="22" t="s">
        <v>23</v>
      </c>
      <c r="B17" s="20"/>
      <c r="C17" s="20"/>
      <c r="D17" s="20"/>
      <c r="E17" s="20"/>
      <c r="F17" s="2">
        <v>1</v>
      </c>
      <c r="G17" s="3">
        <f>F17*(1+F10)</f>
        <v>1.0189999999999999</v>
      </c>
      <c r="H17" s="3">
        <f t="shared" ref="H17:T17" si="28">G17*(1+G10)</f>
        <v>1.0526269999999998</v>
      </c>
      <c r="I17" s="3">
        <f t="shared" si="28"/>
        <v>1.0673637779999998</v>
      </c>
      <c r="J17" s="3">
        <f t="shared" si="28"/>
        <v>1.0716332331119998</v>
      </c>
      <c r="K17" s="3">
        <f t="shared" si="28"/>
        <v>1.0748481328113357</v>
      </c>
      <c r="L17" s="3">
        <f t="shared" si="28"/>
        <v>1.0823720697410151</v>
      </c>
      <c r="M17" s="3">
        <f t="shared" si="28"/>
        <v>1.1094313714845403</v>
      </c>
      <c r="N17" s="3">
        <f t="shared" si="28"/>
        <v>1.1327294302857156</v>
      </c>
      <c r="O17" s="3">
        <f t="shared" si="28"/>
        <v>1.1644458543337157</v>
      </c>
      <c r="P17" s="3">
        <f t="shared" si="28"/>
        <v>1.2017081216723946</v>
      </c>
      <c r="Q17" s="3">
        <f t="shared" si="28"/>
        <v>1.2473730302959456</v>
      </c>
      <c r="R17" s="3">
        <f t="shared" si="28"/>
        <v>1.2947732054471917</v>
      </c>
      <c r="S17" s="3">
        <f t="shared" si="28"/>
        <v>1.2947732054471917</v>
      </c>
      <c r="T17" s="3">
        <f t="shared" si="28"/>
        <v>1.2947732054471917</v>
      </c>
      <c r="U17" s="3">
        <f t="shared" ref="U17" si="29">T17*(1+T10)</f>
        <v>1.2947732054471917</v>
      </c>
      <c r="V17" s="3">
        <f t="shared" ref="V17" si="30">U17*(1+U10)</f>
        <v>1.2947732054471917</v>
      </c>
      <c r="W17" s="3">
        <f t="shared" ref="W17" si="31">V17*(1+V10)</f>
        <v>1.2947732054471917</v>
      </c>
      <c r="X17" s="3">
        <f t="shared" ref="X17" si="32">W17*(1+W10)</f>
        <v>1.2947732054471917</v>
      </c>
      <c r="Y17" s="3">
        <f t="shared" ref="Y17" si="33">X17*(1+X10)</f>
        <v>1.2947732054471917</v>
      </c>
      <c r="Z17" s="3">
        <f t="shared" ref="Z17" si="34">Y17*(1+Y10)</f>
        <v>1.2947732054471917</v>
      </c>
    </row>
    <row r="18" spans="1:26" customFormat="1" x14ac:dyDescent="0.25">
      <c r="A18" s="20" t="s">
        <v>25</v>
      </c>
      <c r="B18" s="20"/>
      <c r="C18" s="20"/>
      <c r="D18" s="20"/>
      <c r="E18" s="20"/>
      <c r="F18" s="20"/>
      <c r="G18" s="2">
        <v>1</v>
      </c>
      <c r="H18" s="3">
        <f>G18*(1+G10)</f>
        <v>1.0329999999999999</v>
      </c>
      <c r="I18" s="3">
        <f t="shared" ref="I18:T18" si="35">H18*(1+H10)</f>
        <v>1.0474619999999999</v>
      </c>
      <c r="J18" s="3">
        <f t="shared" si="35"/>
        <v>1.0516518479999999</v>
      </c>
      <c r="K18" s="3">
        <f t="shared" si="35"/>
        <v>1.0548068035439997</v>
      </c>
      <c r="L18" s="3">
        <f t="shared" si="35"/>
        <v>1.0621904511688076</v>
      </c>
      <c r="M18" s="3">
        <f t="shared" si="35"/>
        <v>1.0887452124480277</v>
      </c>
      <c r="N18" s="3">
        <f t="shared" si="35"/>
        <v>1.1116088619094362</v>
      </c>
      <c r="O18" s="3">
        <f t="shared" si="35"/>
        <v>1.1427339100429004</v>
      </c>
      <c r="P18" s="3">
        <f t="shared" si="35"/>
        <v>1.1793013951642732</v>
      </c>
      <c r="Q18" s="3">
        <f t="shared" si="35"/>
        <v>1.2241148481805157</v>
      </c>
      <c r="R18" s="3">
        <f t="shared" si="35"/>
        <v>1.2706312124113754</v>
      </c>
      <c r="S18" s="3">
        <f t="shared" si="35"/>
        <v>1.2706312124113754</v>
      </c>
      <c r="T18" s="3">
        <f t="shared" si="35"/>
        <v>1.2706312124113754</v>
      </c>
      <c r="U18" s="3">
        <f t="shared" ref="U18" si="36">T18*(1+T10)</f>
        <v>1.2706312124113754</v>
      </c>
      <c r="V18" s="3">
        <f t="shared" ref="V18" si="37">U18*(1+U10)</f>
        <v>1.2706312124113754</v>
      </c>
      <c r="W18" s="3">
        <f t="shared" ref="W18" si="38">V18*(1+V10)</f>
        <v>1.2706312124113754</v>
      </c>
      <c r="X18" s="3">
        <f t="shared" ref="X18" si="39">W18*(1+W10)</f>
        <v>1.2706312124113754</v>
      </c>
      <c r="Y18" s="3">
        <f t="shared" ref="Y18" si="40">X18*(1+X10)</f>
        <v>1.2706312124113754</v>
      </c>
      <c r="Z18" s="3">
        <f t="shared" ref="Z18" si="41">Y18*(1+Y10)</f>
        <v>1.2706312124113754</v>
      </c>
    </row>
    <row r="19" spans="1:26" customFormat="1" x14ac:dyDescent="0.25">
      <c r="A19" s="22" t="s">
        <v>38</v>
      </c>
      <c r="B19" s="20"/>
      <c r="C19" s="20"/>
      <c r="D19" s="20"/>
      <c r="E19" s="20"/>
      <c r="F19" s="2"/>
      <c r="G19" s="3"/>
      <c r="H19" s="3">
        <v>1</v>
      </c>
      <c r="I19" s="3">
        <f>H19*(1+H10)</f>
        <v>1.014</v>
      </c>
      <c r="J19" s="3">
        <f t="shared" ref="J19:T19" si="42">I19*(1+I10)</f>
        <v>1.0180560000000001</v>
      </c>
      <c r="K19" s="3">
        <f t="shared" si="42"/>
        <v>1.0211101679999999</v>
      </c>
      <c r="L19" s="3">
        <f t="shared" si="42"/>
        <v>1.0282579391759998</v>
      </c>
      <c r="M19" s="3">
        <f t="shared" si="42"/>
        <v>1.0539643876553997</v>
      </c>
      <c r="N19" s="3">
        <f t="shared" si="42"/>
        <v>1.076097639796163</v>
      </c>
      <c r="O19" s="3">
        <f t="shared" si="42"/>
        <v>1.1062283737104557</v>
      </c>
      <c r="P19" s="3">
        <f t="shared" si="42"/>
        <v>1.1416276816691904</v>
      </c>
      <c r="Q19" s="3">
        <f t="shared" si="42"/>
        <v>1.1850095335726196</v>
      </c>
      <c r="R19" s="3">
        <f t="shared" si="42"/>
        <v>1.2300398958483791</v>
      </c>
      <c r="S19" s="3">
        <f t="shared" si="42"/>
        <v>1.2300398958483791</v>
      </c>
      <c r="T19" s="3">
        <f t="shared" si="42"/>
        <v>1.2300398958483791</v>
      </c>
      <c r="U19" s="3">
        <f t="shared" ref="U19" si="43">T19*(1+T10)</f>
        <v>1.2300398958483791</v>
      </c>
      <c r="V19" s="3">
        <f t="shared" ref="V19" si="44">U19*(1+U10)</f>
        <v>1.2300398958483791</v>
      </c>
      <c r="W19" s="3">
        <f t="shared" ref="W19" si="45">V19*(1+V10)</f>
        <v>1.2300398958483791</v>
      </c>
      <c r="X19" s="3">
        <f t="shared" ref="X19" si="46">W19*(1+W10)</f>
        <v>1.2300398958483791</v>
      </c>
      <c r="Y19" s="3">
        <f t="shared" ref="Y19" si="47">X19*(1+X10)</f>
        <v>1.2300398958483791</v>
      </c>
      <c r="Z19" s="3">
        <f t="shared" ref="Z19" si="48">Y19*(1+Y10)</f>
        <v>1.2300398958483791</v>
      </c>
    </row>
    <row r="20" spans="1:26" customFormat="1" x14ac:dyDescent="0.25">
      <c r="A20" s="20" t="s">
        <v>41</v>
      </c>
      <c r="B20" s="20"/>
      <c r="C20" s="20"/>
      <c r="D20" s="20"/>
      <c r="E20" s="20"/>
      <c r="F20" s="2"/>
      <c r="G20" s="3"/>
      <c r="H20" s="3"/>
      <c r="I20" s="3">
        <v>1</v>
      </c>
      <c r="J20" s="3">
        <f>I20*(1+I10)</f>
        <v>1.004</v>
      </c>
      <c r="K20" s="3">
        <f t="shared" ref="K20:T20" si="49">J20*(1+J10)</f>
        <v>1.0070119999999998</v>
      </c>
      <c r="L20" s="3">
        <f t="shared" si="49"/>
        <v>1.0140610839999997</v>
      </c>
      <c r="M20" s="3">
        <f t="shared" si="49"/>
        <v>1.0394126110999997</v>
      </c>
      <c r="N20" s="3">
        <f t="shared" si="49"/>
        <v>1.0612402759330997</v>
      </c>
      <c r="O20" s="3">
        <f t="shared" si="49"/>
        <v>1.0909550036592264</v>
      </c>
      <c r="P20" s="3">
        <f t="shared" si="49"/>
        <v>1.1258655637763217</v>
      </c>
      <c r="Q20" s="3">
        <f t="shared" si="49"/>
        <v>1.168648455199822</v>
      </c>
      <c r="R20" s="3">
        <f t="shared" si="49"/>
        <v>1.2130570964974152</v>
      </c>
      <c r="S20" s="3">
        <f t="shared" si="49"/>
        <v>1.2130570964974152</v>
      </c>
      <c r="T20" s="3">
        <f t="shared" si="49"/>
        <v>1.2130570964974152</v>
      </c>
      <c r="U20" s="3">
        <f t="shared" ref="U20" si="50">T20*(1+T10)</f>
        <v>1.2130570964974152</v>
      </c>
      <c r="V20" s="3">
        <f t="shared" ref="V20" si="51">U20*(1+U10)</f>
        <v>1.2130570964974152</v>
      </c>
      <c r="W20" s="3">
        <f t="shared" ref="W20" si="52">V20*(1+V10)</f>
        <v>1.2130570964974152</v>
      </c>
      <c r="X20" s="3">
        <f t="shared" ref="X20" si="53">W20*(1+W10)</f>
        <v>1.2130570964974152</v>
      </c>
      <c r="Y20" s="3">
        <f t="shared" ref="Y20" si="54">X20*(1+X10)</f>
        <v>1.2130570964974152</v>
      </c>
      <c r="Z20" s="3">
        <f t="shared" ref="Z20" si="55">Y20*(1+Y10)</f>
        <v>1.2130570964974152</v>
      </c>
    </row>
    <row r="21" spans="1:26" customFormat="1" x14ac:dyDescent="0.25">
      <c r="A21" s="20" t="s">
        <v>43</v>
      </c>
      <c r="B21" s="20"/>
      <c r="C21" s="20"/>
      <c r="D21" s="20"/>
      <c r="E21" s="20"/>
      <c r="F21" s="20"/>
      <c r="G21" s="20"/>
      <c r="H21" s="20"/>
      <c r="I21" s="20"/>
      <c r="J21" s="3">
        <v>1</v>
      </c>
      <c r="K21" s="3">
        <f>J21*(1+J10)</f>
        <v>1.0029999999999999</v>
      </c>
      <c r="L21" s="3">
        <f t="shared" ref="L21:T21" si="56">K21*(1+K10)</f>
        <v>1.0100209999999998</v>
      </c>
      <c r="M21" s="3">
        <f t="shared" si="56"/>
        <v>1.0352715249999997</v>
      </c>
      <c r="N21" s="3">
        <f t="shared" si="56"/>
        <v>1.0570122270249998</v>
      </c>
      <c r="O21" s="3">
        <f t="shared" si="56"/>
        <v>1.0866085693816998</v>
      </c>
      <c r="P21" s="3">
        <f t="shared" si="56"/>
        <v>1.1213800436019141</v>
      </c>
      <c r="Q21" s="3">
        <f t="shared" si="56"/>
        <v>1.1639924852587868</v>
      </c>
      <c r="R21" s="3">
        <f t="shared" si="56"/>
        <v>1.2082241996986207</v>
      </c>
      <c r="S21" s="3">
        <f t="shared" si="56"/>
        <v>1.2082241996986207</v>
      </c>
      <c r="T21" s="3">
        <f t="shared" si="56"/>
        <v>1.2082241996986207</v>
      </c>
      <c r="U21" s="3">
        <f t="shared" ref="U21" si="57">T21*(1+T10)</f>
        <v>1.2082241996986207</v>
      </c>
      <c r="V21" s="3">
        <f t="shared" ref="V21" si="58">U21*(1+U10)</f>
        <v>1.2082241996986207</v>
      </c>
      <c r="W21" s="3">
        <f t="shared" ref="W21" si="59">V21*(1+V10)</f>
        <v>1.2082241996986207</v>
      </c>
      <c r="X21" s="3">
        <f t="shared" ref="X21" si="60">W21*(1+W10)</f>
        <v>1.2082241996986207</v>
      </c>
      <c r="Y21" s="3">
        <f t="shared" ref="Y21" si="61">X21*(1+X10)</f>
        <v>1.2082241996986207</v>
      </c>
      <c r="Z21" s="3">
        <f t="shared" ref="Z21" si="62">Y21*(1+Y10)</f>
        <v>1.2082241996986207</v>
      </c>
    </row>
    <row r="22" spans="1:26" customFormat="1" x14ac:dyDescent="0.25">
      <c r="A22" s="20" t="s">
        <v>44</v>
      </c>
      <c r="B22" s="20"/>
      <c r="C22" s="20"/>
      <c r="D22" s="20"/>
      <c r="E22" s="20"/>
      <c r="F22" s="20"/>
      <c r="G22" s="20"/>
      <c r="H22" s="20"/>
      <c r="I22" s="20"/>
      <c r="J22" s="20"/>
      <c r="K22" s="3">
        <v>1</v>
      </c>
      <c r="L22" s="3">
        <f>K22*(1+K10)</f>
        <v>1.0069999999999999</v>
      </c>
      <c r="M22" s="3">
        <f t="shared" ref="M22:T22" si="63">L22*(1+L10)</f>
        <v>1.0321749999999998</v>
      </c>
      <c r="N22" s="3">
        <f t="shared" si="63"/>
        <v>1.0538506749999998</v>
      </c>
      <c r="O22" s="3">
        <f t="shared" si="63"/>
        <v>1.0833584938999998</v>
      </c>
      <c r="P22" s="3">
        <f t="shared" si="63"/>
        <v>1.1180259657048</v>
      </c>
      <c r="Q22" s="3">
        <f t="shared" si="63"/>
        <v>1.1605109524015824</v>
      </c>
      <c r="R22" s="3">
        <f t="shared" si="63"/>
        <v>1.2046103685928427</v>
      </c>
      <c r="S22" s="3">
        <f t="shared" si="63"/>
        <v>1.2046103685928427</v>
      </c>
      <c r="T22" s="3">
        <f t="shared" si="63"/>
        <v>1.2046103685928427</v>
      </c>
      <c r="U22" s="3">
        <f t="shared" ref="U22" si="64">T22*(1+T10)</f>
        <v>1.2046103685928427</v>
      </c>
      <c r="V22" s="3">
        <f t="shared" ref="V22" si="65">U22*(1+U10)</f>
        <v>1.2046103685928427</v>
      </c>
      <c r="W22" s="3">
        <f t="shared" ref="W22" si="66">V22*(1+V10)</f>
        <v>1.2046103685928427</v>
      </c>
      <c r="X22" s="3">
        <f t="shared" ref="X22" si="67">W22*(1+W10)</f>
        <v>1.2046103685928427</v>
      </c>
      <c r="Y22" s="3">
        <f t="shared" ref="Y22" si="68">X22*(1+X10)</f>
        <v>1.2046103685928427</v>
      </c>
      <c r="Z22" s="3">
        <f t="shared" ref="Z22" si="69">Y22*(1+Y10)</f>
        <v>1.2046103685928427</v>
      </c>
    </row>
    <row r="23" spans="1:26" customFormat="1" x14ac:dyDescent="0.25">
      <c r="A23" s="20" t="s">
        <v>45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3">
        <v>1</v>
      </c>
      <c r="M23" s="3">
        <f>L23*(1+L10)</f>
        <v>1.0249999999999999</v>
      </c>
      <c r="N23" s="3">
        <f t="shared" ref="N23:T23" si="70">M23*(1+M10)</f>
        <v>1.0465249999999997</v>
      </c>
      <c r="O23" s="3">
        <f t="shared" si="70"/>
        <v>1.0758276999999998</v>
      </c>
      <c r="P23" s="3">
        <f t="shared" si="70"/>
        <v>1.1102541864</v>
      </c>
      <c r="Q23" s="3">
        <f t="shared" si="70"/>
        <v>1.1524438454832</v>
      </c>
      <c r="R23" s="3">
        <f t="shared" si="70"/>
        <v>1.1962367116115615</v>
      </c>
      <c r="S23" s="3">
        <f t="shared" si="70"/>
        <v>1.1962367116115615</v>
      </c>
      <c r="T23" s="3">
        <f t="shared" si="70"/>
        <v>1.1962367116115615</v>
      </c>
      <c r="U23" s="3">
        <f t="shared" ref="U23" si="71">T23*(1+T10)</f>
        <v>1.1962367116115615</v>
      </c>
      <c r="V23" s="3">
        <f t="shared" ref="V23" si="72">U23*(1+U10)</f>
        <v>1.1962367116115615</v>
      </c>
      <c r="W23" s="3">
        <f t="shared" ref="W23" si="73">V23*(1+V10)</f>
        <v>1.1962367116115615</v>
      </c>
      <c r="X23" s="3">
        <f t="shared" ref="X23" si="74">W23*(1+W10)</f>
        <v>1.1962367116115615</v>
      </c>
      <c r="Y23" s="3">
        <f t="shared" ref="Y23" si="75">X23*(1+X10)</f>
        <v>1.1962367116115615</v>
      </c>
      <c r="Z23" s="3">
        <f t="shared" ref="Z23" si="76">Y23*(1+Y10)</f>
        <v>1.1962367116115615</v>
      </c>
    </row>
    <row r="24" spans="1:26" customFormat="1" x14ac:dyDescent="0.25">
      <c r="A24" s="20" t="s">
        <v>46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3">
        <v>1</v>
      </c>
      <c r="N24" s="3">
        <f>M24*(1+M10)</f>
        <v>1.0209999999999999</v>
      </c>
      <c r="O24" s="3">
        <f t="shared" ref="O24:T24" si="77">N24*(1+N10)</f>
        <v>1.049588</v>
      </c>
      <c r="P24" s="3">
        <f t="shared" si="77"/>
        <v>1.0831748160000001</v>
      </c>
      <c r="Q24" s="3">
        <f t="shared" si="77"/>
        <v>1.1243354590080001</v>
      </c>
      <c r="R24" s="3">
        <f t="shared" si="77"/>
        <v>1.1670602064503042</v>
      </c>
      <c r="S24" s="3">
        <f t="shared" si="77"/>
        <v>1.1670602064503042</v>
      </c>
      <c r="T24" s="3">
        <f t="shared" si="77"/>
        <v>1.1670602064503042</v>
      </c>
      <c r="U24" s="3">
        <f t="shared" ref="U24" si="78">T24*(1+T10)</f>
        <v>1.1670602064503042</v>
      </c>
      <c r="V24" s="3">
        <f t="shared" ref="V24" si="79">U24*(1+U10)</f>
        <v>1.1670602064503042</v>
      </c>
      <c r="W24" s="3">
        <f t="shared" ref="W24" si="80">V24*(1+V10)</f>
        <v>1.1670602064503042</v>
      </c>
      <c r="X24" s="3">
        <f t="shared" ref="X24" si="81">W24*(1+W10)</f>
        <v>1.1670602064503042</v>
      </c>
      <c r="Y24" s="3">
        <f t="shared" ref="Y24" si="82">X24*(1+X10)</f>
        <v>1.1670602064503042</v>
      </c>
      <c r="Z24" s="3">
        <f t="shared" ref="Z24" si="83">Y24*(1+Y10)</f>
        <v>1.1670602064503042</v>
      </c>
    </row>
    <row r="25" spans="1:26" customFormat="1" x14ac:dyDescent="0.25">
      <c r="A25" s="20" t="s">
        <v>47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3">
        <v>1</v>
      </c>
      <c r="O25" s="3">
        <f t="shared" ref="O25:T25" si="84">N25*(1+N10)</f>
        <v>1.028</v>
      </c>
      <c r="P25" s="3">
        <f t="shared" si="84"/>
        <v>1.0608960000000001</v>
      </c>
      <c r="Q25" s="3">
        <f t="shared" si="84"/>
        <v>1.101210048</v>
      </c>
      <c r="R25" s="3">
        <f t="shared" si="84"/>
        <v>1.143056029824</v>
      </c>
      <c r="S25" s="3">
        <f t="shared" si="84"/>
        <v>1.143056029824</v>
      </c>
      <c r="T25" s="3">
        <f t="shared" si="84"/>
        <v>1.143056029824</v>
      </c>
      <c r="U25" s="3">
        <f t="shared" ref="U25" si="85">T25*(1+T10)</f>
        <v>1.143056029824</v>
      </c>
      <c r="V25" s="3">
        <f t="shared" ref="V25" si="86">U25*(1+U10)</f>
        <v>1.143056029824</v>
      </c>
      <c r="W25" s="3">
        <f t="shared" ref="W25" si="87">V25*(1+V10)</f>
        <v>1.143056029824</v>
      </c>
      <c r="X25" s="3">
        <f t="shared" ref="X25" si="88">W25*(1+W10)</f>
        <v>1.143056029824</v>
      </c>
      <c r="Y25" s="3">
        <f t="shared" ref="Y25" si="89">X25*(1+X10)</f>
        <v>1.143056029824</v>
      </c>
      <c r="Z25" s="3">
        <f t="shared" ref="Z25" si="90">Y25*(1+Y10)</f>
        <v>1.143056029824</v>
      </c>
    </row>
    <row r="26" spans="1:26" customFormat="1" x14ac:dyDescent="0.25">
      <c r="A26" s="20" t="s">
        <v>48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3">
        <v>1</v>
      </c>
      <c r="P26" s="3">
        <f>O26*(1+O10)</f>
        <v>1.032</v>
      </c>
      <c r="Q26" s="3">
        <f>P26*(1+P10)</f>
        <v>1.0712160000000002</v>
      </c>
      <c r="R26" s="3">
        <f>Q26*(1+Q10)</f>
        <v>1.1119222080000002</v>
      </c>
      <c r="S26" s="3">
        <f>R26*(1+R10)</f>
        <v>1.1119222080000002</v>
      </c>
      <c r="T26" s="3">
        <f>S26*(1+S10)</f>
        <v>1.1119222080000002</v>
      </c>
      <c r="U26" s="3">
        <f t="shared" ref="U26:Z26" si="91">T26*(1+T10)</f>
        <v>1.1119222080000002</v>
      </c>
      <c r="V26" s="3">
        <f t="shared" si="91"/>
        <v>1.1119222080000002</v>
      </c>
      <c r="W26" s="3">
        <f t="shared" si="91"/>
        <v>1.1119222080000002</v>
      </c>
      <c r="X26" s="3">
        <f t="shared" si="91"/>
        <v>1.1119222080000002</v>
      </c>
      <c r="Y26" s="3">
        <f t="shared" si="91"/>
        <v>1.1119222080000002</v>
      </c>
      <c r="Z26" s="3">
        <f t="shared" si="91"/>
        <v>1.1119222080000002</v>
      </c>
    </row>
    <row r="27" spans="1:26" customFormat="1" x14ac:dyDescent="0.25">
      <c r="A27" s="20" t="s">
        <v>52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3">
        <v>1</v>
      </c>
      <c r="Q27" s="3">
        <f>P27*(1+P10)</f>
        <v>1.038</v>
      </c>
      <c r="R27" s="3">
        <f>Q27*(1+Q10)</f>
        <v>1.0774440000000001</v>
      </c>
      <c r="S27" s="3">
        <f>R27*(1+R10)</f>
        <v>1.0774440000000001</v>
      </c>
      <c r="T27" s="3">
        <f>S27*(1+S10)</f>
        <v>1.0774440000000001</v>
      </c>
      <c r="U27" s="3">
        <f t="shared" ref="U27:Z27" si="92">T27*(1+T10)</f>
        <v>1.0774440000000001</v>
      </c>
      <c r="V27" s="3">
        <f t="shared" si="92"/>
        <v>1.0774440000000001</v>
      </c>
      <c r="W27" s="3">
        <f t="shared" si="92"/>
        <v>1.0774440000000001</v>
      </c>
      <c r="X27" s="3">
        <f t="shared" si="92"/>
        <v>1.0774440000000001</v>
      </c>
      <c r="Y27" s="3">
        <f t="shared" si="92"/>
        <v>1.0774440000000001</v>
      </c>
      <c r="Z27" s="3">
        <f t="shared" si="92"/>
        <v>1.0774440000000001</v>
      </c>
    </row>
    <row r="28" spans="1:26" customFormat="1" x14ac:dyDescent="0.25">
      <c r="A28" s="20" t="s">
        <v>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3"/>
      <c r="Q28" s="3">
        <v>1</v>
      </c>
      <c r="R28" s="3">
        <f>Q28*(1+Q10)</f>
        <v>1.038</v>
      </c>
      <c r="S28" s="3">
        <f>R28*(1+R10)</f>
        <v>1.038</v>
      </c>
      <c r="T28" s="3">
        <f>S28*(1+S10)</f>
        <v>1.038</v>
      </c>
      <c r="U28" s="3">
        <f t="shared" ref="U28:Z28" si="93">T28*(1+T10)</f>
        <v>1.038</v>
      </c>
      <c r="V28" s="3">
        <f t="shared" si="93"/>
        <v>1.038</v>
      </c>
      <c r="W28" s="3">
        <f t="shared" si="93"/>
        <v>1.038</v>
      </c>
      <c r="X28" s="3">
        <f t="shared" si="93"/>
        <v>1.038</v>
      </c>
      <c r="Y28" s="3">
        <f t="shared" si="93"/>
        <v>1.038</v>
      </c>
      <c r="Z28" s="3">
        <f t="shared" si="93"/>
        <v>1.038</v>
      </c>
    </row>
    <row r="29" spans="1:26" customFormat="1" x14ac:dyDescent="0.25">
      <c r="A29" s="20" t="s">
        <v>54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3"/>
      <c r="Q29" s="3"/>
      <c r="R29" s="3">
        <v>1</v>
      </c>
      <c r="S29" s="3">
        <f>R29*(1+R10)</f>
        <v>1</v>
      </c>
      <c r="T29" s="3">
        <f>S29*(1+S10)</f>
        <v>1</v>
      </c>
      <c r="U29" s="3">
        <f t="shared" ref="U29:Z29" si="94">T29*(1+T10)</f>
        <v>1</v>
      </c>
      <c r="V29" s="3">
        <f t="shared" si="94"/>
        <v>1</v>
      </c>
      <c r="W29" s="3">
        <f t="shared" si="94"/>
        <v>1</v>
      </c>
      <c r="X29" s="3">
        <f t="shared" si="94"/>
        <v>1</v>
      </c>
      <c r="Y29" s="3">
        <f t="shared" si="94"/>
        <v>1</v>
      </c>
      <c r="Z29" s="3">
        <f t="shared" si="94"/>
        <v>1</v>
      </c>
    </row>
    <row r="30" spans="1:26" customFormat="1" x14ac:dyDescent="0.25">
      <c r="A30" s="20" t="s">
        <v>55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3"/>
      <c r="Q30" s="3"/>
      <c r="R30" s="3"/>
      <c r="S30" s="3">
        <v>1</v>
      </c>
      <c r="T30" s="3">
        <f>S30*(1+S10)</f>
        <v>1</v>
      </c>
      <c r="U30" s="3">
        <f t="shared" ref="U30:Z30" si="95">T30*(1+T10)</f>
        <v>1</v>
      </c>
      <c r="V30" s="3">
        <f t="shared" si="95"/>
        <v>1</v>
      </c>
      <c r="W30" s="3">
        <f t="shared" si="95"/>
        <v>1</v>
      </c>
      <c r="X30" s="3">
        <f t="shared" si="95"/>
        <v>1</v>
      </c>
      <c r="Y30" s="3">
        <f t="shared" si="95"/>
        <v>1</v>
      </c>
      <c r="Z30" s="3">
        <f t="shared" si="95"/>
        <v>1</v>
      </c>
    </row>
    <row r="31" spans="1:26" customFormat="1" x14ac:dyDescent="0.25">
      <c r="A31" s="20" t="s">
        <v>56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3"/>
      <c r="Q31" s="3"/>
      <c r="R31" s="3"/>
      <c r="S31" s="3"/>
      <c r="T31" s="3">
        <v>1</v>
      </c>
      <c r="U31" s="3">
        <f>T31*(1+T10)</f>
        <v>1</v>
      </c>
      <c r="V31" s="3">
        <f t="shared" ref="V31:Z31" si="96">U31*(1+U10)</f>
        <v>1</v>
      </c>
      <c r="W31" s="3">
        <f t="shared" si="96"/>
        <v>1</v>
      </c>
      <c r="X31" s="3">
        <f t="shared" si="96"/>
        <v>1</v>
      </c>
      <c r="Y31" s="3">
        <f t="shared" si="96"/>
        <v>1</v>
      </c>
      <c r="Z31" s="3">
        <f t="shared" si="96"/>
        <v>1</v>
      </c>
    </row>
    <row r="32" spans="1:26" customFormat="1" x14ac:dyDescent="0.25">
      <c r="A32" s="20" t="s">
        <v>68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3">
        <v>1</v>
      </c>
      <c r="V32" s="3">
        <f>U32*(1+U10)</f>
        <v>1</v>
      </c>
      <c r="W32" s="3">
        <f t="shared" ref="W32:Z32" si="97">V32*(1+V10)</f>
        <v>1</v>
      </c>
      <c r="X32" s="3">
        <f t="shared" si="97"/>
        <v>1</v>
      </c>
      <c r="Y32" s="3">
        <f t="shared" si="97"/>
        <v>1</v>
      </c>
      <c r="Z32" s="3">
        <f t="shared" si="97"/>
        <v>1</v>
      </c>
    </row>
    <row r="33" spans="1:26" customFormat="1" x14ac:dyDescent="0.25">
      <c r="A33" s="20" t="s">
        <v>69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3"/>
      <c r="V33" s="3">
        <v>1</v>
      </c>
      <c r="W33" s="3">
        <f>V33*(1+V10)</f>
        <v>1</v>
      </c>
      <c r="X33" s="3">
        <f t="shared" ref="X33:Z33" si="98">W33*(1+W10)</f>
        <v>1</v>
      </c>
      <c r="Y33" s="3">
        <f t="shared" si="98"/>
        <v>1</v>
      </c>
      <c r="Z33" s="3">
        <f t="shared" si="98"/>
        <v>1</v>
      </c>
    </row>
    <row r="34" spans="1:26" customFormat="1" x14ac:dyDescent="0.25">
      <c r="A34" s="20" t="s">
        <v>70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3"/>
      <c r="V34" s="3"/>
      <c r="W34" s="3">
        <v>1</v>
      </c>
      <c r="X34" s="3">
        <f>W34*(1+W10)</f>
        <v>1</v>
      </c>
      <c r="Y34" s="3">
        <f t="shared" ref="Y34:Z34" si="99">X34*(1+X10)</f>
        <v>1</v>
      </c>
      <c r="Z34" s="3">
        <f t="shared" si="99"/>
        <v>1</v>
      </c>
    </row>
    <row r="35" spans="1:26" customFormat="1" x14ac:dyDescent="0.25">
      <c r="A35" s="20" t="s">
        <v>71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3"/>
      <c r="V35" s="3"/>
      <c r="W35" s="3"/>
      <c r="X35" s="3">
        <v>1</v>
      </c>
      <c r="Y35" s="3">
        <f>X35*(1+X10)</f>
        <v>1</v>
      </c>
      <c r="Z35" s="3">
        <f>Y35*(1+Y10)</f>
        <v>1</v>
      </c>
    </row>
    <row r="36" spans="1:26" customFormat="1" x14ac:dyDescent="0.25">
      <c r="A36" s="20" t="s">
        <v>72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3"/>
      <c r="V36" s="3"/>
      <c r="W36" s="3"/>
      <c r="X36" s="3"/>
      <c r="Y36" s="3">
        <v>1</v>
      </c>
      <c r="Z36" s="3">
        <f>Y36*(1+Y10)</f>
        <v>1</v>
      </c>
    </row>
    <row r="37" spans="1:26" customFormat="1" x14ac:dyDescent="0.25">
      <c r="A37" s="20" t="s">
        <v>73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3"/>
      <c r="V37" s="3"/>
      <c r="W37" s="3"/>
      <c r="X37" s="3"/>
      <c r="Y37" s="3"/>
      <c r="Z37" s="3">
        <v>1</v>
      </c>
    </row>
    <row r="38" spans="1:26" customForma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0"/>
    </row>
    <row r="39" spans="1:26" customFormat="1" x14ac:dyDescent="0.25">
      <c r="A39" s="16"/>
      <c r="B39" s="16"/>
      <c r="C39" s="16"/>
      <c r="D39" s="16"/>
      <c r="E39" s="16"/>
      <c r="F39" s="62"/>
      <c r="G39" s="10"/>
      <c r="H39" s="10"/>
      <c r="I39" s="10"/>
      <c r="J39" s="10"/>
      <c r="K39" s="10"/>
      <c r="O39" s="10"/>
    </row>
    <row r="40" spans="1:26" customFormat="1" ht="18" x14ac:dyDescent="0.25">
      <c r="A40" s="17" t="s">
        <v>4</v>
      </c>
      <c r="B40" s="16"/>
      <c r="C40" s="16"/>
      <c r="D40" s="16"/>
      <c r="E40" s="16"/>
      <c r="F40" s="16"/>
      <c r="G40" s="16"/>
      <c r="H40" s="62"/>
      <c r="I40" s="62"/>
      <c r="J40" s="10"/>
      <c r="K40" s="10"/>
    </row>
    <row r="41" spans="1:26" customFormat="1" x14ac:dyDescent="0.25">
      <c r="A41" s="25" t="s">
        <v>1</v>
      </c>
      <c r="B41" s="20"/>
      <c r="C41" s="26">
        <v>2007</v>
      </c>
      <c r="D41" s="16"/>
      <c r="E41" s="16"/>
      <c r="F41" s="16"/>
      <c r="G41" s="16"/>
      <c r="H41" s="10"/>
      <c r="I41" s="11"/>
      <c r="J41" s="63" t="str">
        <f>IF($I41*(1+$I$10)=0,"",$I41*(1+$I$10))</f>
        <v/>
      </c>
      <c r="K41" s="11"/>
    </row>
    <row r="42" spans="1:26" customFormat="1" x14ac:dyDescent="0.25">
      <c r="A42" s="25" t="s">
        <v>0</v>
      </c>
      <c r="B42" s="20"/>
      <c r="C42" s="27">
        <v>2007</v>
      </c>
      <c r="D42" s="27">
        <v>2008</v>
      </c>
      <c r="E42" s="27">
        <v>2009</v>
      </c>
      <c r="F42" s="27">
        <v>2010</v>
      </c>
      <c r="G42" s="27">
        <v>2011</v>
      </c>
      <c r="H42" s="27">
        <v>2012</v>
      </c>
      <c r="I42" s="27">
        <v>2013</v>
      </c>
      <c r="J42" s="27">
        <v>2014</v>
      </c>
      <c r="K42" s="27">
        <v>2015</v>
      </c>
      <c r="L42" s="27">
        <v>2016</v>
      </c>
      <c r="M42" s="27">
        <v>2017</v>
      </c>
      <c r="N42" s="27">
        <v>2018</v>
      </c>
      <c r="O42" s="27">
        <v>2019</v>
      </c>
      <c r="P42" s="27">
        <v>2020</v>
      </c>
      <c r="Q42" s="27">
        <v>2021</v>
      </c>
      <c r="R42" s="27">
        <v>2022</v>
      </c>
      <c r="S42" s="27">
        <v>2023</v>
      </c>
      <c r="T42" s="27">
        <v>2024</v>
      </c>
      <c r="U42" s="27">
        <v>2025</v>
      </c>
      <c r="V42" s="27">
        <v>2026</v>
      </c>
      <c r="W42" s="27">
        <v>2027</v>
      </c>
      <c r="X42" s="27">
        <v>2028</v>
      </c>
      <c r="Y42" s="27">
        <v>2029</v>
      </c>
      <c r="Z42" s="27">
        <v>2030</v>
      </c>
    </row>
    <row r="43" spans="1:26" customFormat="1" x14ac:dyDescent="0.25">
      <c r="A43" s="25" t="s">
        <v>6</v>
      </c>
      <c r="B43" s="28" t="s">
        <v>2</v>
      </c>
      <c r="C43" s="4">
        <v>49.9</v>
      </c>
      <c r="D43" s="4">
        <v>52.4</v>
      </c>
      <c r="E43" s="4">
        <v>55.01</v>
      </c>
      <c r="F43" s="4">
        <v>57.77</v>
      </c>
      <c r="G43" s="4">
        <v>60.65</v>
      </c>
      <c r="H43" s="4">
        <v>63.69</v>
      </c>
      <c r="I43" s="4">
        <v>66.87</v>
      </c>
      <c r="J43" s="4">
        <v>68</v>
      </c>
      <c r="K43" s="4">
        <v>69.5</v>
      </c>
      <c r="L43" s="4">
        <v>70.63</v>
      </c>
      <c r="M43" s="4">
        <v>73</v>
      </c>
      <c r="N43" s="4">
        <v>75</v>
      </c>
      <c r="O43" s="4">
        <v>78</v>
      </c>
      <c r="P43" s="4">
        <v>80</v>
      </c>
      <c r="Q43" s="4">
        <v>82</v>
      </c>
      <c r="R43" s="4">
        <v>84</v>
      </c>
      <c r="S43" s="4">
        <v>86</v>
      </c>
      <c r="T43" s="4">
        <v>88</v>
      </c>
      <c r="U43" s="4">
        <v>90</v>
      </c>
      <c r="V43" s="4"/>
      <c r="W43" s="4"/>
      <c r="X43" s="4"/>
      <c r="Y43" s="4"/>
      <c r="Z43" s="4"/>
    </row>
    <row r="44" spans="1:26" customFormat="1" x14ac:dyDescent="0.25">
      <c r="A44" s="25" t="s">
        <v>7</v>
      </c>
      <c r="B44" s="28" t="s">
        <v>2</v>
      </c>
      <c r="C44" s="1">
        <f t="shared" ref="C44:K44" si="100">C43*B13</f>
        <v>49.9</v>
      </c>
      <c r="D44" s="1">
        <f t="shared" si="100"/>
        <v>53.867199999999997</v>
      </c>
      <c r="E44" s="1">
        <f t="shared" si="100"/>
        <v>60.112947640000002</v>
      </c>
      <c r="F44" s="1">
        <f t="shared" si="100"/>
        <v>63.760266042800005</v>
      </c>
      <c r="G44" s="1">
        <f t="shared" si="100"/>
        <v>67.942981435489997</v>
      </c>
      <c r="H44" s="1">
        <f t="shared" si="100"/>
        <v>72.704154474711586</v>
      </c>
      <c r="I44" s="1">
        <f t="shared" si="100"/>
        <v>78.853254740851852</v>
      </c>
      <c r="J44" s="1">
        <f t="shared" si="100"/>
        <v>81.308353834174014</v>
      </c>
      <c r="K44" s="1">
        <f t="shared" si="100"/>
        <v>83.43432814472051</v>
      </c>
      <c r="L44" s="1">
        <f t="shared" ref="L44:U44" si="101">L43*K13</f>
        <v>85.045258944635876</v>
      </c>
      <c r="M44" s="1">
        <f t="shared" si="101"/>
        <v>88.514257826407018</v>
      </c>
      <c r="N44" s="1">
        <f t="shared" si="101"/>
        <v>93.212788635685484</v>
      </c>
      <c r="O44" s="1">
        <f t="shared" si="101"/>
        <v>98.977067484916262</v>
      </c>
      <c r="P44" s="1">
        <f t="shared" si="101"/>
        <v>104.3573593584553</v>
      </c>
      <c r="Q44" s="1">
        <f t="shared" si="101"/>
        <v>110.38921472937402</v>
      </c>
      <c r="R44" s="1">
        <f t="shared" si="101"/>
        <v>117.3787367156534</v>
      </c>
      <c r="S44" s="1">
        <f t="shared" si="101"/>
        <v>124.74006034682083</v>
      </c>
      <c r="T44" s="1">
        <f t="shared" si="101"/>
        <v>127.64099198279339</v>
      </c>
      <c r="U44" s="1">
        <f t="shared" si="101"/>
        <v>130.54192361876596</v>
      </c>
      <c r="V44" s="1">
        <f t="shared" ref="V44" si="102">V43*U13</f>
        <v>0</v>
      </c>
      <c r="W44" s="1">
        <f t="shared" ref="W44" si="103">W43*V13</f>
        <v>0</v>
      </c>
      <c r="X44" s="1">
        <f t="shared" ref="X44" si="104">X43*W13</f>
        <v>0</v>
      </c>
      <c r="Y44" s="1">
        <f t="shared" ref="Y44" si="105">Y43*X13</f>
        <v>0</v>
      </c>
      <c r="Z44" s="1">
        <f t="shared" ref="Z44" si="106">Z43*Y13</f>
        <v>0</v>
      </c>
    </row>
    <row r="45" spans="1:26" s="11" customForma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s="11" customForma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customFormat="1" ht="18" x14ac:dyDescent="0.25">
      <c r="A47" s="17" t="s">
        <v>5</v>
      </c>
      <c r="B47" s="16"/>
      <c r="C47" s="16"/>
      <c r="D47" s="16"/>
      <c r="E47" s="16"/>
      <c r="F47" s="16"/>
      <c r="G47" s="16"/>
      <c r="H47" s="16"/>
      <c r="I47" s="16"/>
      <c r="J47" s="16"/>
      <c r="K47" s="11"/>
    </row>
    <row r="48" spans="1:26" customFormat="1" x14ac:dyDescent="0.25">
      <c r="A48" s="25" t="s">
        <v>1</v>
      </c>
      <c r="B48" s="20"/>
      <c r="C48" s="26">
        <v>2008</v>
      </c>
      <c r="D48" s="16"/>
      <c r="E48" s="16"/>
      <c r="F48" s="16"/>
      <c r="G48" s="16"/>
      <c r="H48" s="16"/>
      <c r="I48" s="16"/>
      <c r="J48" s="16"/>
      <c r="K48" s="11"/>
    </row>
    <row r="49" spans="1:26" customFormat="1" x14ac:dyDescent="0.25">
      <c r="A49" s="25" t="s">
        <v>0</v>
      </c>
      <c r="B49" s="20"/>
      <c r="C49" s="27">
        <v>2007</v>
      </c>
      <c r="D49" s="27">
        <v>2008</v>
      </c>
      <c r="E49" s="27">
        <v>2009</v>
      </c>
      <c r="F49" s="27">
        <v>2010</v>
      </c>
      <c r="G49" s="27">
        <v>2011</v>
      </c>
      <c r="H49" s="27">
        <v>2012</v>
      </c>
      <c r="I49" s="27">
        <v>2013</v>
      </c>
      <c r="J49" s="27">
        <v>2014</v>
      </c>
      <c r="K49" s="27">
        <v>2015</v>
      </c>
      <c r="L49" s="27">
        <v>2016</v>
      </c>
      <c r="M49" s="27">
        <v>2017</v>
      </c>
      <c r="N49" s="27">
        <v>2018</v>
      </c>
      <c r="O49" s="27">
        <v>2019</v>
      </c>
      <c r="P49" s="27">
        <v>2020</v>
      </c>
      <c r="Q49" s="27">
        <v>2021</v>
      </c>
      <c r="R49" s="27">
        <v>2022</v>
      </c>
      <c r="S49" s="27">
        <v>2023</v>
      </c>
      <c r="T49" s="27">
        <v>2024</v>
      </c>
      <c r="U49" s="27">
        <v>2025</v>
      </c>
      <c r="V49" s="27">
        <v>2026</v>
      </c>
      <c r="W49" s="27">
        <v>2027</v>
      </c>
      <c r="X49" s="27">
        <v>2028</v>
      </c>
      <c r="Y49" s="27">
        <v>2029</v>
      </c>
      <c r="Z49" s="27">
        <v>2030</v>
      </c>
    </row>
    <row r="50" spans="1:26" customFormat="1" x14ac:dyDescent="0.25">
      <c r="A50" s="25" t="s">
        <v>6</v>
      </c>
      <c r="B50" s="28" t="s">
        <v>2</v>
      </c>
      <c r="C50" s="4">
        <v>0</v>
      </c>
      <c r="D50" s="4">
        <v>52.4</v>
      </c>
      <c r="E50" s="4">
        <v>55.01</v>
      </c>
      <c r="F50" s="4">
        <v>57.77</v>
      </c>
      <c r="G50" s="4">
        <v>60.65</v>
      </c>
      <c r="H50" s="4">
        <v>63.69</v>
      </c>
      <c r="I50" s="4">
        <v>66.87</v>
      </c>
      <c r="J50" s="4">
        <v>68</v>
      </c>
      <c r="K50" s="4">
        <v>69.5</v>
      </c>
      <c r="L50" s="4">
        <v>70.63</v>
      </c>
      <c r="M50" s="4">
        <v>73</v>
      </c>
      <c r="N50" s="4">
        <v>75</v>
      </c>
      <c r="O50" s="4">
        <v>78</v>
      </c>
      <c r="P50" s="4">
        <v>80</v>
      </c>
      <c r="Q50" s="4">
        <v>82</v>
      </c>
      <c r="R50" s="4">
        <v>84</v>
      </c>
      <c r="S50" s="4">
        <v>86</v>
      </c>
      <c r="T50" s="4">
        <v>88</v>
      </c>
      <c r="U50" s="4">
        <v>90</v>
      </c>
      <c r="V50" s="4"/>
      <c r="W50" s="4"/>
      <c r="X50" s="4"/>
      <c r="Y50" s="4"/>
      <c r="Z50" s="4"/>
    </row>
    <row r="51" spans="1:26" customFormat="1" x14ac:dyDescent="0.25">
      <c r="A51" s="25" t="s">
        <v>7</v>
      </c>
      <c r="B51" s="28" t="s">
        <v>2</v>
      </c>
      <c r="C51" s="34">
        <v>0</v>
      </c>
      <c r="D51" s="1">
        <f t="shared" ref="D51:K51" si="107">D50*C14</f>
        <v>52.4</v>
      </c>
      <c r="E51" s="1">
        <f t="shared" si="107"/>
        <v>58.475629999999995</v>
      </c>
      <c r="F51" s="1">
        <f t="shared" si="107"/>
        <v>62.023605099999997</v>
      </c>
      <c r="G51" s="1">
        <f t="shared" si="107"/>
        <v>66.092394392499983</v>
      </c>
      <c r="H51" s="1">
        <f t="shared" si="107"/>
        <v>70.723885675789475</v>
      </c>
      <c r="I51" s="1">
        <f t="shared" si="107"/>
        <v>76.705500720673001</v>
      </c>
      <c r="J51" s="1">
        <f t="shared" si="107"/>
        <v>79.09372941067511</v>
      </c>
      <c r="K51" s="1">
        <f t="shared" si="107"/>
        <v>81.161797806148357</v>
      </c>
      <c r="L51" s="1">
        <f>L50*K14</f>
        <v>82.728851113459015</v>
      </c>
      <c r="M51" s="1">
        <f>M50*L14</f>
        <v>86.103363644364805</v>
      </c>
      <c r="N51" s="1">
        <f>N50*M14</f>
        <v>90.673918906308813</v>
      </c>
      <c r="O51" s="1">
        <f>O50*N14</f>
        <v>96.281194051474941</v>
      </c>
      <c r="P51" s="1">
        <f t="shared" ref="P51:U51" si="108">P50*O14</f>
        <v>101.5149410101705</v>
      </c>
      <c r="Q51" s="1">
        <f t="shared" si="108"/>
        <v>107.38250460055836</v>
      </c>
      <c r="R51" s="1">
        <f t="shared" si="108"/>
        <v>114.18165050160836</v>
      </c>
      <c r="S51" s="1">
        <f t="shared" si="108"/>
        <v>121.34247115449493</v>
      </c>
      <c r="T51" s="1">
        <f t="shared" si="108"/>
        <v>124.16438908832041</v>
      </c>
      <c r="U51" s="1">
        <f t="shared" si="108"/>
        <v>126.98630702214587</v>
      </c>
      <c r="V51" s="1">
        <f t="shared" ref="V51" si="109">V50*U14</f>
        <v>0</v>
      </c>
      <c r="W51" s="1">
        <f t="shared" ref="W51" si="110">W50*V14</f>
        <v>0</v>
      </c>
      <c r="X51" s="1">
        <f t="shared" ref="X51" si="111">X50*W14</f>
        <v>0</v>
      </c>
      <c r="Y51" s="1">
        <f t="shared" ref="Y51" si="112">Y50*X14</f>
        <v>0</v>
      </c>
      <c r="Z51" s="1">
        <f t="shared" ref="Z51" si="113">Z50*Y14</f>
        <v>0</v>
      </c>
    </row>
    <row r="52" spans="1:26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26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26" customFormat="1" ht="18" x14ac:dyDescent="0.25">
      <c r="A54" s="17" t="s">
        <v>17</v>
      </c>
      <c r="B54" s="16"/>
      <c r="C54" s="16"/>
      <c r="D54" s="16"/>
      <c r="E54" s="16"/>
      <c r="F54" s="16"/>
      <c r="G54" s="16"/>
      <c r="H54" s="16"/>
      <c r="I54" s="16"/>
      <c r="J54" s="16"/>
      <c r="K54" s="11"/>
    </row>
    <row r="55" spans="1:26" customFormat="1" x14ac:dyDescent="0.25">
      <c r="A55" s="25" t="s">
        <v>1</v>
      </c>
      <c r="B55" s="20"/>
      <c r="C55" s="26">
        <v>2009</v>
      </c>
      <c r="D55" s="16"/>
      <c r="E55" s="16"/>
      <c r="F55" s="16"/>
      <c r="G55" s="16"/>
      <c r="H55" s="16"/>
      <c r="I55" s="16"/>
      <c r="J55" s="16"/>
      <c r="K55" s="11"/>
    </row>
    <row r="56" spans="1:26" customFormat="1" x14ac:dyDescent="0.25">
      <c r="A56" s="25" t="s">
        <v>0</v>
      </c>
      <c r="B56" s="20"/>
      <c r="C56" s="27">
        <v>2007</v>
      </c>
      <c r="D56" s="27">
        <v>2008</v>
      </c>
      <c r="E56" s="27">
        <v>2009</v>
      </c>
      <c r="F56" s="27">
        <v>2010</v>
      </c>
      <c r="G56" s="27">
        <v>2011</v>
      </c>
      <c r="H56" s="27">
        <v>2012</v>
      </c>
      <c r="I56" s="27">
        <v>2013</v>
      </c>
      <c r="J56" s="27">
        <v>2014</v>
      </c>
      <c r="K56" s="27">
        <v>2015</v>
      </c>
      <c r="L56" s="27">
        <v>2016</v>
      </c>
      <c r="M56" s="27">
        <v>2017</v>
      </c>
      <c r="N56" s="27">
        <v>2018</v>
      </c>
      <c r="O56" s="27">
        <v>2019</v>
      </c>
      <c r="P56" s="27">
        <v>2020</v>
      </c>
      <c r="Q56" s="27">
        <v>2021</v>
      </c>
      <c r="R56" s="27">
        <v>2022</v>
      </c>
      <c r="S56" s="27">
        <v>2023</v>
      </c>
      <c r="T56" s="27">
        <v>2024</v>
      </c>
      <c r="U56" s="27">
        <v>2025</v>
      </c>
      <c r="V56" s="27">
        <v>2026</v>
      </c>
      <c r="W56" s="27">
        <v>2027</v>
      </c>
      <c r="X56" s="27">
        <v>2028</v>
      </c>
      <c r="Y56" s="27">
        <v>2029</v>
      </c>
      <c r="Z56" s="27">
        <v>2030</v>
      </c>
    </row>
    <row r="57" spans="1:26" customFormat="1" x14ac:dyDescent="0.25">
      <c r="A57" s="25" t="s">
        <v>6</v>
      </c>
      <c r="B57" s="28" t="s">
        <v>2</v>
      </c>
      <c r="C57" s="4">
        <v>0</v>
      </c>
      <c r="D57" s="4">
        <v>0</v>
      </c>
      <c r="E57" s="4">
        <v>55.01</v>
      </c>
      <c r="F57" s="4">
        <v>57.77</v>
      </c>
      <c r="G57" s="4">
        <v>60.65</v>
      </c>
      <c r="H57" s="4">
        <v>63.69</v>
      </c>
      <c r="I57" s="4">
        <v>66.87</v>
      </c>
      <c r="J57" s="4">
        <v>68</v>
      </c>
      <c r="K57" s="4">
        <v>69.5</v>
      </c>
      <c r="L57" s="4">
        <v>70.63</v>
      </c>
      <c r="M57" s="4">
        <v>73</v>
      </c>
      <c r="N57" s="4">
        <v>75</v>
      </c>
      <c r="O57" s="4">
        <v>78</v>
      </c>
      <c r="P57" s="4">
        <v>80</v>
      </c>
      <c r="Q57" s="4">
        <v>82</v>
      </c>
      <c r="R57" s="4">
        <v>84</v>
      </c>
      <c r="S57" s="4">
        <v>86</v>
      </c>
      <c r="T57" s="4">
        <v>88</v>
      </c>
      <c r="U57" s="4">
        <v>90</v>
      </c>
      <c r="V57" s="4"/>
      <c r="W57" s="4"/>
      <c r="X57" s="4"/>
      <c r="Y57" s="4"/>
      <c r="Z57" s="4"/>
    </row>
    <row r="58" spans="1:26" customFormat="1" x14ac:dyDescent="0.25">
      <c r="A58" s="25" t="s">
        <v>7</v>
      </c>
      <c r="B58" s="28" t="s">
        <v>2</v>
      </c>
      <c r="C58" s="1">
        <v>0</v>
      </c>
      <c r="D58" s="1">
        <v>0</v>
      </c>
      <c r="E58" s="1">
        <f t="shared" ref="E58:K58" si="114">E57*D15</f>
        <v>55.01</v>
      </c>
      <c r="F58" s="1">
        <f t="shared" si="114"/>
        <v>58.347700000000003</v>
      </c>
      <c r="G58" s="1">
        <f t="shared" si="114"/>
        <v>62.175347500000001</v>
      </c>
      <c r="H58" s="1">
        <f t="shared" si="114"/>
        <v>66.532347766499996</v>
      </c>
      <c r="I58" s="1">
        <f t="shared" si="114"/>
        <v>72.159455052373488</v>
      </c>
      <c r="J58" s="1">
        <f t="shared" si="114"/>
        <v>74.406142437135586</v>
      </c>
      <c r="K58" s="1">
        <f t="shared" si="114"/>
        <v>76.351644220271268</v>
      </c>
      <c r="L58" s="1">
        <f>L57*K15</f>
        <v>77.825824189519309</v>
      </c>
      <c r="M58" s="1">
        <f>M57*L15</f>
        <v>81.000342092535107</v>
      </c>
      <c r="N58" s="1">
        <f>N57*M15</f>
        <v>85.300017785803234</v>
      </c>
      <c r="O58" s="1">
        <f>O57*N15</f>
        <v>90.574970885677303</v>
      </c>
      <c r="P58" s="1">
        <f t="shared" ref="P58:U58" si="115">P57*O15</f>
        <v>95.498533405616683</v>
      </c>
      <c r="Q58" s="1">
        <f t="shared" si="115"/>
        <v>101.01834863646134</v>
      </c>
      <c r="R58" s="1">
        <f t="shared" si="115"/>
        <v>107.41453480866265</v>
      </c>
      <c r="S58" s="1">
        <f t="shared" si="115"/>
        <v>114.15096063452022</v>
      </c>
      <c r="T58" s="1">
        <f t="shared" si="115"/>
        <v>116.80563413764858</v>
      </c>
      <c r="U58" s="1">
        <f t="shared" si="115"/>
        <v>119.46030764077696</v>
      </c>
      <c r="V58" s="1">
        <f t="shared" ref="V58" si="116">V57*U15</f>
        <v>0</v>
      </c>
      <c r="W58" s="1">
        <f t="shared" ref="W58" si="117">W57*V15</f>
        <v>0</v>
      </c>
      <c r="X58" s="1">
        <f t="shared" ref="X58" si="118">X57*W15</f>
        <v>0</v>
      </c>
      <c r="Y58" s="1">
        <f t="shared" ref="Y58" si="119">Y57*X15</f>
        <v>0</v>
      </c>
      <c r="Z58" s="1">
        <f t="shared" ref="Z58" si="120">Z57*Y15</f>
        <v>0</v>
      </c>
    </row>
    <row r="59" spans="1:26" s="11" customFormat="1" x14ac:dyDescent="0.25">
      <c r="I59" s="68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11" customFormat="1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customFormat="1" ht="18" x14ac:dyDescent="0.25">
      <c r="A61" s="17" t="s">
        <v>18</v>
      </c>
      <c r="B61" s="16"/>
      <c r="C61" s="16"/>
      <c r="D61" s="16"/>
      <c r="E61" s="16"/>
      <c r="F61" s="16"/>
      <c r="G61" s="16"/>
      <c r="H61" s="16"/>
      <c r="I61" s="16"/>
      <c r="J61" s="16"/>
      <c r="K61" s="11"/>
    </row>
    <row r="62" spans="1:26" customFormat="1" x14ac:dyDescent="0.25">
      <c r="A62" s="25" t="s">
        <v>1</v>
      </c>
      <c r="B62" s="20"/>
      <c r="C62" s="26">
        <v>2010</v>
      </c>
      <c r="D62" s="16"/>
      <c r="E62" s="16"/>
      <c r="F62" s="16"/>
      <c r="G62" s="16"/>
      <c r="H62" s="16"/>
      <c r="I62" s="16"/>
      <c r="J62" s="16"/>
      <c r="K62" s="11"/>
    </row>
    <row r="63" spans="1:26" customFormat="1" x14ac:dyDescent="0.25">
      <c r="A63" s="25" t="s">
        <v>0</v>
      </c>
      <c r="B63" s="20"/>
      <c r="C63" s="27">
        <v>2007</v>
      </c>
      <c r="D63" s="27">
        <v>2008</v>
      </c>
      <c r="E63" s="27">
        <v>2009</v>
      </c>
      <c r="F63" s="27">
        <v>2010</v>
      </c>
      <c r="G63" s="27">
        <v>2011</v>
      </c>
      <c r="H63" s="27">
        <v>2012</v>
      </c>
      <c r="I63" s="27">
        <v>2013</v>
      </c>
      <c r="J63" s="27">
        <v>2014</v>
      </c>
      <c r="K63" s="27">
        <v>2015</v>
      </c>
      <c r="L63" s="27">
        <v>2016</v>
      </c>
      <c r="M63" s="27">
        <v>2017</v>
      </c>
      <c r="N63" s="27">
        <v>2018</v>
      </c>
      <c r="O63" s="27">
        <v>2019</v>
      </c>
      <c r="P63" s="27">
        <v>2020</v>
      </c>
      <c r="Q63" s="27">
        <v>2021</v>
      </c>
      <c r="R63" s="27">
        <v>2022</v>
      </c>
      <c r="S63" s="27">
        <v>2023</v>
      </c>
      <c r="T63" s="27">
        <v>2024</v>
      </c>
      <c r="U63" s="27">
        <v>2025</v>
      </c>
      <c r="V63" s="27">
        <v>2026</v>
      </c>
      <c r="W63" s="27">
        <v>2027</v>
      </c>
      <c r="X63" s="27">
        <v>2028</v>
      </c>
      <c r="Y63" s="27">
        <v>2029</v>
      </c>
      <c r="Z63" s="27">
        <v>2030</v>
      </c>
    </row>
    <row r="64" spans="1:26" customFormat="1" x14ac:dyDescent="0.25">
      <c r="A64" s="25" t="s">
        <v>6</v>
      </c>
      <c r="B64" s="28" t="s">
        <v>2</v>
      </c>
      <c r="C64" s="4">
        <v>0</v>
      </c>
      <c r="D64" s="4">
        <v>0</v>
      </c>
      <c r="E64" s="4">
        <v>0</v>
      </c>
      <c r="F64" s="4">
        <v>57.77</v>
      </c>
      <c r="G64" s="4">
        <v>60.65</v>
      </c>
      <c r="H64" s="4">
        <v>63.69</v>
      </c>
      <c r="I64" s="4">
        <v>66.87</v>
      </c>
      <c r="J64" s="4">
        <v>68</v>
      </c>
      <c r="K64" s="4">
        <v>69.5</v>
      </c>
      <c r="L64" s="4">
        <v>70.63</v>
      </c>
      <c r="M64" s="4">
        <v>73</v>
      </c>
      <c r="N64" s="4">
        <v>75</v>
      </c>
      <c r="O64" s="4">
        <v>78</v>
      </c>
      <c r="P64" s="4">
        <v>80</v>
      </c>
      <c r="Q64" s="4">
        <v>82</v>
      </c>
      <c r="R64" s="4">
        <v>84</v>
      </c>
      <c r="S64" s="4">
        <v>86</v>
      </c>
      <c r="T64" s="4">
        <v>88</v>
      </c>
      <c r="U64" s="4">
        <v>90</v>
      </c>
      <c r="V64" s="4"/>
      <c r="W64" s="4"/>
      <c r="X64" s="4"/>
      <c r="Y64" s="4"/>
      <c r="Z64" s="4"/>
    </row>
    <row r="65" spans="1:26" customFormat="1" x14ac:dyDescent="0.25">
      <c r="A65" s="25" t="s">
        <v>7</v>
      </c>
      <c r="B65" s="28" t="s">
        <v>2</v>
      </c>
      <c r="C65" s="34">
        <v>0</v>
      </c>
      <c r="D65" s="1">
        <v>0</v>
      </c>
      <c r="E65" s="1">
        <v>0</v>
      </c>
      <c r="F65" s="1">
        <f t="shared" ref="F65:K65" si="121">F64*E16</f>
        <v>57.77</v>
      </c>
      <c r="G65" s="1">
        <f t="shared" si="121"/>
        <v>61.559749999999994</v>
      </c>
      <c r="H65" s="1">
        <f t="shared" si="121"/>
        <v>65.873611649999987</v>
      </c>
      <c r="I65" s="1">
        <f t="shared" si="121"/>
        <v>71.445005002349987</v>
      </c>
      <c r="J65" s="1">
        <f t="shared" si="121"/>
        <v>73.669447957559981</v>
      </c>
      <c r="K65" s="1">
        <f t="shared" si="121"/>
        <v>75.595687346803231</v>
      </c>
      <c r="L65" s="1">
        <f>L64*K16</f>
        <v>77.055271474771587</v>
      </c>
      <c r="M65" s="1">
        <f>M64*L16</f>
        <v>80.198358507460483</v>
      </c>
      <c r="N65" s="1">
        <f>N64*M16</f>
        <v>84.455463154260599</v>
      </c>
      <c r="O65" s="1">
        <f>O64*N16</f>
        <v>89.678188995720063</v>
      </c>
      <c r="P65" s="1">
        <f t="shared" ref="P65:U65" si="122">P64*O16</f>
        <v>94.553003371897674</v>
      </c>
      <c r="Q65" s="1">
        <f t="shared" si="122"/>
        <v>100.01816696679336</v>
      </c>
      <c r="R65" s="1">
        <f t="shared" si="122"/>
        <v>106.35102456303228</v>
      </c>
      <c r="S65" s="1">
        <f t="shared" si="122"/>
        <v>113.0207531034853</v>
      </c>
      <c r="T65" s="1">
        <f t="shared" si="122"/>
        <v>115.6491427105431</v>
      </c>
      <c r="U65" s="1">
        <f t="shared" si="122"/>
        <v>118.2775323176009</v>
      </c>
      <c r="V65" s="1">
        <f t="shared" ref="V65" si="123">V64*U16</f>
        <v>0</v>
      </c>
      <c r="W65" s="1">
        <f t="shared" ref="W65" si="124">W64*V16</f>
        <v>0</v>
      </c>
      <c r="X65" s="1">
        <f t="shared" ref="X65" si="125">X64*W16</f>
        <v>0</v>
      </c>
      <c r="Y65" s="1">
        <f t="shared" ref="Y65" si="126">Y64*X16</f>
        <v>0</v>
      </c>
      <c r="Z65" s="1">
        <f t="shared" ref="Z65" si="127">Z64*Y16</f>
        <v>0</v>
      </c>
    </row>
    <row r="66" spans="1:26" customFormat="1" x14ac:dyDescent="0.25">
      <c r="A66" s="29"/>
      <c r="B66" s="30"/>
      <c r="C66" s="9"/>
      <c r="D66" s="5"/>
      <c r="E66" s="5"/>
      <c r="F66" s="5"/>
      <c r="G66" s="5"/>
      <c r="H66" s="5"/>
      <c r="I66" s="5"/>
      <c r="J66" s="5"/>
      <c r="K66" s="11"/>
    </row>
    <row r="67" spans="1:26" customFormat="1" x14ac:dyDescent="0.25">
      <c r="A67" s="29"/>
      <c r="B67" s="30"/>
      <c r="C67" s="9"/>
      <c r="D67" s="5"/>
      <c r="E67" s="5"/>
      <c r="F67" s="5"/>
      <c r="G67" s="5"/>
      <c r="H67" s="5"/>
      <c r="I67" s="5"/>
      <c r="J67" s="5"/>
      <c r="K67" s="11"/>
    </row>
    <row r="68" spans="1:26" customFormat="1" ht="18" x14ac:dyDescent="0.25">
      <c r="A68" s="17" t="s">
        <v>22</v>
      </c>
      <c r="B68" s="16"/>
      <c r="C68" s="16"/>
      <c r="D68" s="16"/>
      <c r="E68" s="16"/>
      <c r="F68" s="16"/>
      <c r="G68" s="16"/>
      <c r="H68" s="16"/>
      <c r="I68" s="16"/>
      <c r="J68" s="16"/>
      <c r="K68" s="11"/>
    </row>
    <row r="69" spans="1:26" customFormat="1" x14ac:dyDescent="0.25">
      <c r="A69" s="25" t="s">
        <v>1</v>
      </c>
      <c r="B69" s="20"/>
      <c r="C69" s="26">
        <v>2011</v>
      </c>
      <c r="D69" s="16"/>
      <c r="E69" s="16"/>
      <c r="F69" s="16"/>
      <c r="G69" s="16"/>
      <c r="H69" s="16"/>
      <c r="I69" s="16"/>
      <c r="J69" s="16"/>
      <c r="K69" s="11"/>
    </row>
    <row r="70" spans="1:26" customFormat="1" x14ac:dyDescent="0.25">
      <c r="A70" s="25" t="s">
        <v>0</v>
      </c>
      <c r="B70" s="20"/>
      <c r="C70" s="27">
        <v>2007</v>
      </c>
      <c r="D70" s="27">
        <v>2008</v>
      </c>
      <c r="E70" s="27">
        <v>2009</v>
      </c>
      <c r="F70" s="27">
        <v>2010</v>
      </c>
      <c r="G70" s="27">
        <v>2011</v>
      </c>
      <c r="H70" s="27">
        <v>2012</v>
      </c>
      <c r="I70" s="27">
        <v>2013</v>
      </c>
      <c r="J70" s="27">
        <v>2014</v>
      </c>
      <c r="K70" s="27">
        <v>2015</v>
      </c>
      <c r="L70" s="27">
        <v>2016</v>
      </c>
      <c r="M70" s="27">
        <v>2017</v>
      </c>
      <c r="N70" s="27">
        <v>2018</v>
      </c>
      <c r="O70" s="27">
        <v>2019</v>
      </c>
      <c r="P70" s="27">
        <v>2020</v>
      </c>
      <c r="Q70" s="27">
        <v>2021</v>
      </c>
      <c r="R70" s="27">
        <v>2022</v>
      </c>
      <c r="S70" s="27">
        <v>2023</v>
      </c>
      <c r="T70" s="27">
        <v>2024</v>
      </c>
      <c r="U70" s="27">
        <v>2025</v>
      </c>
      <c r="V70" s="27">
        <v>2026</v>
      </c>
      <c r="W70" s="27">
        <v>2027</v>
      </c>
      <c r="X70" s="27">
        <v>2028</v>
      </c>
      <c r="Y70" s="27">
        <v>2029</v>
      </c>
      <c r="Z70" s="27">
        <v>2030</v>
      </c>
    </row>
    <row r="71" spans="1:26" customFormat="1" x14ac:dyDescent="0.25">
      <c r="A71" s="25" t="s">
        <v>6</v>
      </c>
      <c r="B71" s="28" t="s">
        <v>2</v>
      </c>
      <c r="C71" s="4">
        <v>0</v>
      </c>
      <c r="D71" s="4">
        <v>0</v>
      </c>
      <c r="E71" s="4">
        <v>0</v>
      </c>
      <c r="F71" s="4">
        <v>0</v>
      </c>
      <c r="G71" s="4">
        <v>60.65</v>
      </c>
      <c r="H71" s="4">
        <v>63.69</v>
      </c>
      <c r="I71" s="4">
        <v>66.87</v>
      </c>
      <c r="J71" s="4">
        <v>68</v>
      </c>
      <c r="K71" s="4">
        <v>69.5</v>
      </c>
      <c r="L71" s="4">
        <v>70.63</v>
      </c>
      <c r="M71" s="4">
        <v>73</v>
      </c>
      <c r="N71" s="4">
        <v>75</v>
      </c>
      <c r="O71" s="4">
        <v>78</v>
      </c>
      <c r="P71" s="4">
        <v>80</v>
      </c>
      <c r="Q71" s="4">
        <v>82</v>
      </c>
      <c r="R71" s="4">
        <v>84</v>
      </c>
      <c r="S71" s="4">
        <v>86</v>
      </c>
      <c r="T71" s="4">
        <v>88</v>
      </c>
      <c r="U71" s="4">
        <v>90</v>
      </c>
      <c r="V71" s="4"/>
      <c r="W71" s="4"/>
      <c r="X71" s="4"/>
      <c r="Y71" s="4"/>
      <c r="Z71" s="4"/>
    </row>
    <row r="72" spans="1:26" customFormat="1" x14ac:dyDescent="0.25">
      <c r="A72" s="25" t="s">
        <v>7</v>
      </c>
      <c r="B72" s="28" t="s">
        <v>2</v>
      </c>
      <c r="C72" s="34">
        <v>0</v>
      </c>
      <c r="D72" s="1">
        <v>0</v>
      </c>
      <c r="E72" s="1">
        <v>0</v>
      </c>
      <c r="F72" s="1">
        <v>0</v>
      </c>
      <c r="G72" s="1">
        <f t="shared" ref="G72:O72" si="128">G71*F17</f>
        <v>60.65</v>
      </c>
      <c r="H72" s="1">
        <f t="shared" si="128"/>
        <v>64.900109999999998</v>
      </c>
      <c r="I72" s="1">
        <f t="shared" si="128"/>
        <v>70.389167489999991</v>
      </c>
      <c r="J72" s="1">
        <f t="shared" si="128"/>
        <v>72.580736903999991</v>
      </c>
      <c r="K72" s="1">
        <f t="shared" si="128"/>
        <v>74.478509701283983</v>
      </c>
      <c r="L72" s="1">
        <f t="shared" si="128"/>
        <v>75.916523620464645</v>
      </c>
      <c r="M72" s="1">
        <f t="shared" si="128"/>
        <v>79.013161091094105</v>
      </c>
      <c r="N72" s="1">
        <f t="shared" si="128"/>
        <v>83.207352861340524</v>
      </c>
      <c r="O72" s="1">
        <f t="shared" si="128"/>
        <v>88.352895562285823</v>
      </c>
      <c r="P72" s="1">
        <f t="shared" ref="P72:U72" si="129">P71*O17</f>
        <v>93.155668346697254</v>
      </c>
      <c r="Q72" s="1">
        <f t="shared" si="129"/>
        <v>98.540065977136351</v>
      </c>
      <c r="R72" s="1">
        <f t="shared" si="129"/>
        <v>104.77933454485942</v>
      </c>
      <c r="S72" s="1">
        <f t="shared" si="129"/>
        <v>111.35049566845848</v>
      </c>
      <c r="T72" s="1">
        <f t="shared" si="129"/>
        <v>113.94004207935286</v>
      </c>
      <c r="U72" s="1">
        <f t="shared" si="129"/>
        <v>116.52958849024725</v>
      </c>
      <c r="V72" s="1">
        <f t="shared" ref="V72" si="130">V71*U17</f>
        <v>0</v>
      </c>
      <c r="W72" s="1">
        <f t="shared" ref="W72" si="131">W71*V17</f>
        <v>0</v>
      </c>
      <c r="X72" s="1">
        <f t="shared" ref="X72" si="132">X71*W17</f>
        <v>0</v>
      </c>
      <c r="Y72" s="1">
        <f t="shared" ref="Y72" si="133">Y71*X17</f>
        <v>0</v>
      </c>
      <c r="Z72" s="1">
        <f t="shared" ref="Z72" si="134">Z71*Y17</f>
        <v>0</v>
      </c>
    </row>
    <row r="73" spans="1:26" customFormat="1" x14ac:dyDescent="0.25">
      <c r="A73" s="29"/>
      <c r="B73" s="30"/>
      <c r="C73" s="9"/>
      <c r="D73" s="5"/>
      <c r="E73" s="5"/>
      <c r="F73" s="5"/>
      <c r="G73" s="5"/>
      <c r="H73" s="5"/>
      <c r="I73" s="5"/>
      <c r="J73" s="5"/>
      <c r="K73" s="11"/>
    </row>
    <row r="74" spans="1:26" customFormat="1" x14ac:dyDescent="0.25">
      <c r="A74" s="29"/>
      <c r="B74" s="30"/>
      <c r="C74" s="9"/>
      <c r="D74" s="5"/>
      <c r="E74" s="5"/>
      <c r="F74" s="5"/>
      <c r="G74" s="5"/>
      <c r="H74" s="5"/>
      <c r="I74" s="5"/>
      <c r="J74" s="5"/>
      <c r="K74" s="11"/>
    </row>
    <row r="75" spans="1:26" customFormat="1" ht="18" x14ac:dyDescent="0.25">
      <c r="A75" s="64" t="s">
        <v>24</v>
      </c>
      <c r="B75" s="16"/>
      <c r="C75" s="16"/>
      <c r="D75" s="16"/>
      <c r="E75" s="16"/>
      <c r="F75" s="16"/>
      <c r="G75" s="16"/>
      <c r="H75" s="16"/>
      <c r="I75" s="16"/>
      <c r="J75" s="16"/>
      <c r="K75" s="11"/>
    </row>
    <row r="76" spans="1:26" customFormat="1" x14ac:dyDescent="0.25">
      <c r="A76" s="25" t="s">
        <v>1</v>
      </c>
      <c r="B76" s="20"/>
      <c r="C76" s="26">
        <v>2012</v>
      </c>
      <c r="D76" s="16"/>
      <c r="E76" s="16"/>
      <c r="F76" s="16"/>
      <c r="G76" s="16"/>
      <c r="H76" s="16"/>
      <c r="I76" s="16"/>
      <c r="J76" s="16"/>
      <c r="K76" s="11"/>
    </row>
    <row r="77" spans="1:26" s="57" customFormat="1" x14ac:dyDescent="0.25">
      <c r="A77" s="25" t="s">
        <v>0</v>
      </c>
      <c r="B77" s="20"/>
      <c r="C77" s="27">
        <v>2007</v>
      </c>
      <c r="D77" s="27">
        <v>2008</v>
      </c>
      <c r="E77" s="27">
        <v>2009</v>
      </c>
      <c r="F77" s="27">
        <v>2010</v>
      </c>
      <c r="G77" s="27">
        <v>2011</v>
      </c>
      <c r="H77" s="27">
        <v>2012</v>
      </c>
      <c r="I77" s="27">
        <v>2013</v>
      </c>
      <c r="J77" s="27">
        <v>2014</v>
      </c>
      <c r="K77" s="27">
        <v>2015</v>
      </c>
      <c r="L77" s="27">
        <v>2016</v>
      </c>
      <c r="M77" s="27">
        <v>2017</v>
      </c>
      <c r="N77" s="27">
        <v>2018</v>
      </c>
      <c r="O77" s="27">
        <v>2019</v>
      </c>
      <c r="P77" s="27">
        <v>2020</v>
      </c>
      <c r="Q77" s="27">
        <v>2021</v>
      </c>
      <c r="R77" s="27">
        <v>2022</v>
      </c>
      <c r="S77" s="27">
        <v>2023</v>
      </c>
      <c r="T77" s="27">
        <v>2024</v>
      </c>
      <c r="U77" s="27">
        <v>2025</v>
      </c>
      <c r="V77" s="27">
        <v>2026</v>
      </c>
      <c r="W77" s="27">
        <v>2027</v>
      </c>
      <c r="X77" s="27">
        <v>2028</v>
      </c>
      <c r="Y77" s="27">
        <v>2029</v>
      </c>
      <c r="Z77" s="27">
        <v>2030</v>
      </c>
    </row>
    <row r="78" spans="1:26" s="57" customFormat="1" x14ac:dyDescent="0.25">
      <c r="A78" s="25" t="s">
        <v>6</v>
      </c>
      <c r="B78" s="28" t="s">
        <v>2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63.69</v>
      </c>
      <c r="I78" s="4">
        <v>66.87</v>
      </c>
      <c r="J78" s="4">
        <v>68</v>
      </c>
      <c r="K78" s="4">
        <v>69.5</v>
      </c>
      <c r="L78" s="4">
        <v>70.63</v>
      </c>
      <c r="M78" s="4">
        <v>73</v>
      </c>
      <c r="N78" s="4">
        <v>75</v>
      </c>
      <c r="O78" s="4">
        <v>78</v>
      </c>
      <c r="P78" s="4">
        <v>80</v>
      </c>
      <c r="Q78" s="4">
        <v>82</v>
      </c>
      <c r="R78" s="4">
        <v>84</v>
      </c>
      <c r="S78" s="4">
        <v>86</v>
      </c>
      <c r="T78" s="4">
        <v>88</v>
      </c>
      <c r="U78" s="4">
        <v>90</v>
      </c>
      <c r="V78" s="4"/>
      <c r="W78" s="4"/>
      <c r="X78" s="4"/>
      <c r="Y78" s="4"/>
      <c r="Z78" s="4"/>
    </row>
    <row r="79" spans="1:26" customFormat="1" x14ac:dyDescent="0.25">
      <c r="A79" s="25" t="s">
        <v>7</v>
      </c>
      <c r="B79" s="28" t="s">
        <v>2</v>
      </c>
      <c r="C79" s="34">
        <v>0</v>
      </c>
      <c r="D79" s="1">
        <v>0</v>
      </c>
      <c r="E79" s="1">
        <v>0</v>
      </c>
      <c r="F79" s="1">
        <v>0</v>
      </c>
      <c r="G79" s="1">
        <v>0</v>
      </c>
      <c r="H79" s="1">
        <f t="shared" ref="H79:O79" si="135">H78*G18</f>
        <v>63.69</v>
      </c>
      <c r="I79" s="1">
        <f t="shared" si="135"/>
        <v>69.076710000000006</v>
      </c>
      <c r="J79" s="1">
        <f t="shared" si="135"/>
        <v>71.227415999999991</v>
      </c>
      <c r="K79" s="1">
        <f t="shared" si="135"/>
        <v>73.089803435999997</v>
      </c>
      <c r="L79" s="1">
        <f t="shared" si="135"/>
        <v>74.501004534312699</v>
      </c>
      <c r="M79" s="1">
        <f t="shared" si="135"/>
        <v>77.539902935322957</v>
      </c>
      <c r="N79" s="1">
        <f t="shared" si="135"/>
        <v>81.65589093360208</v>
      </c>
      <c r="O79" s="1">
        <f t="shared" si="135"/>
        <v>86.705491228936026</v>
      </c>
      <c r="P79" s="1">
        <f t="shared" ref="P79:U79" si="136">P78*O18</f>
        <v>91.41871280343203</v>
      </c>
      <c r="Q79" s="1">
        <f t="shared" si="136"/>
        <v>96.702714403470409</v>
      </c>
      <c r="R79" s="1">
        <f t="shared" si="136"/>
        <v>102.82564724716332</v>
      </c>
      <c r="S79" s="1">
        <f t="shared" si="136"/>
        <v>109.27428426737829</v>
      </c>
      <c r="T79" s="1">
        <f t="shared" si="136"/>
        <v>111.81554669220104</v>
      </c>
      <c r="U79" s="1">
        <f t="shared" si="136"/>
        <v>114.35680911702379</v>
      </c>
      <c r="V79" s="1">
        <f t="shared" ref="V79" si="137">V78*U18</f>
        <v>0</v>
      </c>
      <c r="W79" s="1">
        <f t="shared" ref="W79" si="138">W78*V18</f>
        <v>0</v>
      </c>
      <c r="X79" s="1">
        <f t="shared" ref="X79" si="139">X78*W18</f>
        <v>0</v>
      </c>
      <c r="Y79" s="1">
        <f t="shared" ref="Y79" si="140">Y78*X18</f>
        <v>0</v>
      </c>
      <c r="Z79" s="1">
        <f t="shared" ref="Z79" si="141">Z78*Y18</f>
        <v>0</v>
      </c>
    </row>
    <row r="80" spans="1:26" customFormat="1" x14ac:dyDescent="0.25">
      <c r="K80" s="11"/>
    </row>
    <row r="81" spans="1:26" customFormat="1" x14ac:dyDescent="0.25">
      <c r="K81" s="11"/>
    </row>
    <row r="82" spans="1:26" customFormat="1" ht="18" x14ac:dyDescent="0.25">
      <c r="A82" s="64" t="s">
        <v>32</v>
      </c>
      <c r="B82" s="16"/>
      <c r="C82" s="16"/>
      <c r="D82" s="16"/>
      <c r="E82" s="16"/>
      <c r="F82" s="16"/>
      <c r="G82" s="16"/>
      <c r="H82" s="16"/>
      <c r="I82" s="16"/>
      <c r="J82" s="16"/>
      <c r="K82" s="11"/>
    </row>
    <row r="83" spans="1:26" customFormat="1" x14ac:dyDescent="0.25">
      <c r="A83" s="25" t="s">
        <v>1</v>
      </c>
      <c r="B83" s="20"/>
      <c r="C83" s="26">
        <v>2013</v>
      </c>
      <c r="D83" s="16"/>
      <c r="E83" s="16"/>
      <c r="F83" s="16"/>
      <c r="G83" s="16"/>
      <c r="H83" s="16"/>
      <c r="I83" s="16"/>
      <c r="J83" s="16"/>
      <c r="K83" s="11"/>
    </row>
    <row r="84" spans="1:26" customFormat="1" x14ac:dyDescent="0.25">
      <c r="A84" s="25" t="s">
        <v>0</v>
      </c>
      <c r="B84" s="20"/>
      <c r="C84" s="27">
        <v>2007</v>
      </c>
      <c r="D84" s="27">
        <v>2008</v>
      </c>
      <c r="E84" s="27">
        <v>2009</v>
      </c>
      <c r="F84" s="27">
        <v>2010</v>
      </c>
      <c r="G84" s="27">
        <v>2011</v>
      </c>
      <c r="H84" s="27">
        <v>2012</v>
      </c>
      <c r="I84" s="27">
        <v>2013</v>
      </c>
      <c r="J84" s="27">
        <v>2014</v>
      </c>
      <c r="K84" s="27">
        <v>2015</v>
      </c>
      <c r="L84" s="27">
        <v>2016</v>
      </c>
      <c r="M84" s="27">
        <v>2017</v>
      </c>
      <c r="N84" s="27">
        <v>2018</v>
      </c>
      <c r="O84" s="27">
        <v>2019</v>
      </c>
      <c r="P84" s="27">
        <v>2020</v>
      </c>
      <c r="Q84" s="27">
        <v>2021</v>
      </c>
      <c r="R84" s="27">
        <v>2022</v>
      </c>
      <c r="S84" s="27">
        <v>2023</v>
      </c>
      <c r="T84" s="27">
        <v>2024</v>
      </c>
      <c r="U84" s="27">
        <v>2025</v>
      </c>
      <c r="V84" s="27">
        <v>2026</v>
      </c>
      <c r="W84" s="27">
        <v>2027</v>
      </c>
      <c r="X84" s="27">
        <v>2028</v>
      </c>
      <c r="Y84" s="27">
        <v>2029</v>
      </c>
      <c r="Z84" s="27">
        <v>2030</v>
      </c>
    </row>
    <row r="85" spans="1:26" customFormat="1" x14ac:dyDescent="0.25">
      <c r="A85" s="25" t="s">
        <v>6</v>
      </c>
      <c r="B85" s="28" t="s">
        <v>2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66.87</v>
      </c>
      <c r="J85" s="4">
        <v>68</v>
      </c>
      <c r="K85" s="4">
        <v>69.5</v>
      </c>
      <c r="L85" s="4">
        <v>70.63</v>
      </c>
      <c r="M85" s="4">
        <v>73</v>
      </c>
      <c r="N85" s="4">
        <v>75</v>
      </c>
      <c r="O85" s="4">
        <v>78</v>
      </c>
      <c r="P85" s="4">
        <v>80</v>
      </c>
      <c r="Q85" s="4">
        <v>82</v>
      </c>
      <c r="R85" s="4">
        <v>84</v>
      </c>
      <c r="S85" s="4">
        <v>86</v>
      </c>
      <c r="T85" s="4">
        <v>88</v>
      </c>
      <c r="U85" s="4">
        <v>90</v>
      </c>
      <c r="V85" s="4"/>
      <c r="W85" s="4"/>
      <c r="X85" s="4"/>
      <c r="Y85" s="4"/>
      <c r="Z85" s="4"/>
    </row>
    <row r="86" spans="1:26" customFormat="1" x14ac:dyDescent="0.25">
      <c r="A86" s="25" t="s">
        <v>7</v>
      </c>
      <c r="B86" s="28" t="s">
        <v>2</v>
      </c>
      <c r="C86" s="1">
        <f t="shared" ref="C86:K86" si="142">C85*B19</f>
        <v>0</v>
      </c>
      <c r="D86" s="1">
        <f t="shared" si="142"/>
        <v>0</v>
      </c>
      <c r="E86" s="1">
        <f t="shared" si="142"/>
        <v>0</v>
      </c>
      <c r="F86" s="1">
        <f t="shared" si="142"/>
        <v>0</v>
      </c>
      <c r="G86" s="1">
        <f t="shared" si="142"/>
        <v>0</v>
      </c>
      <c r="H86" s="1">
        <f t="shared" si="142"/>
        <v>0</v>
      </c>
      <c r="I86" s="1">
        <f t="shared" si="142"/>
        <v>66.87</v>
      </c>
      <c r="J86" s="1">
        <f t="shared" si="142"/>
        <v>68.951999999999998</v>
      </c>
      <c r="K86" s="1">
        <f t="shared" si="142"/>
        <v>70.754891999999998</v>
      </c>
      <c r="L86" s="1">
        <f>L85*K19</f>
        <v>72.121011165839988</v>
      </c>
      <c r="M86" s="1">
        <f>M85*L19</f>
        <v>75.062829559847984</v>
      </c>
      <c r="N86" s="1">
        <f>N85*M19</f>
        <v>79.047329074154973</v>
      </c>
      <c r="O86" s="1">
        <f>O85*N19</f>
        <v>83.935615904100715</v>
      </c>
      <c r="P86" s="1">
        <f t="shared" ref="P86:U86" si="143">P85*O19</f>
        <v>88.498269896836462</v>
      </c>
      <c r="Q86" s="1">
        <f t="shared" si="143"/>
        <v>93.61346989687361</v>
      </c>
      <c r="R86" s="1">
        <f t="shared" si="143"/>
        <v>99.540800820100046</v>
      </c>
      <c r="S86" s="1">
        <f t="shared" si="143"/>
        <v>105.7834310429606</v>
      </c>
      <c r="T86" s="1">
        <f t="shared" si="143"/>
        <v>108.24351083465737</v>
      </c>
      <c r="U86" s="1">
        <f t="shared" si="143"/>
        <v>110.70359062635413</v>
      </c>
      <c r="V86" s="1">
        <f t="shared" ref="V86" si="144">V85*U19</f>
        <v>0</v>
      </c>
      <c r="W86" s="1">
        <f t="shared" ref="W86" si="145">W85*V19</f>
        <v>0</v>
      </c>
      <c r="X86" s="1">
        <f t="shared" ref="X86" si="146">X85*W19</f>
        <v>0</v>
      </c>
      <c r="Y86" s="1">
        <f t="shared" ref="Y86" si="147">Y85*X19</f>
        <v>0</v>
      </c>
      <c r="Z86" s="1">
        <f t="shared" ref="Z86" si="148">Z85*Y19</f>
        <v>0</v>
      </c>
    </row>
    <row r="87" spans="1:26" customFormat="1" x14ac:dyDescent="0.25">
      <c r="K87" s="11"/>
    </row>
    <row r="88" spans="1:26" customFormat="1" ht="18" x14ac:dyDescent="0.25">
      <c r="A88" s="64" t="s">
        <v>37</v>
      </c>
      <c r="B88" s="16"/>
      <c r="C88" s="16"/>
      <c r="D88" s="16"/>
      <c r="E88" s="16"/>
      <c r="F88" s="16"/>
      <c r="G88" s="16"/>
      <c r="H88" s="16"/>
      <c r="I88" s="16"/>
      <c r="J88" s="16"/>
      <c r="K88" s="11"/>
    </row>
    <row r="89" spans="1:26" customFormat="1" x14ac:dyDescent="0.25">
      <c r="A89" s="25" t="s">
        <v>1</v>
      </c>
      <c r="B89" s="20"/>
      <c r="C89" s="26">
        <v>2014</v>
      </c>
      <c r="D89" s="16"/>
      <c r="E89" s="16"/>
      <c r="F89" s="16"/>
      <c r="G89" s="16"/>
      <c r="H89" s="16"/>
      <c r="I89" s="16"/>
      <c r="J89" s="16"/>
      <c r="K89" s="11"/>
    </row>
    <row r="90" spans="1:26" customFormat="1" x14ac:dyDescent="0.25">
      <c r="A90" s="25" t="s">
        <v>0</v>
      </c>
      <c r="B90" s="20"/>
      <c r="C90" s="27">
        <v>2007</v>
      </c>
      <c r="D90" s="27">
        <v>2008</v>
      </c>
      <c r="E90" s="27">
        <v>2009</v>
      </c>
      <c r="F90" s="27">
        <v>2010</v>
      </c>
      <c r="G90" s="27">
        <v>2011</v>
      </c>
      <c r="H90" s="27">
        <v>2012</v>
      </c>
      <c r="I90" s="27">
        <v>2013</v>
      </c>
      <c r="J90" s="27">
        <v>2014</v>
      </c>
      <c r="K90" s="27">
        <v>2015</v>
      </c>
      <c r="L90" s="27">
        <v>2016</v>
      </c>
      <c r="M90" s="27">
        <v>2017</v>
      </c>
      <c r="N90" s="27">
        <v>2018</v>
      </c>
      <c r="O90" s="27">
        <v>2019</v>
      </c>
      <c r="P90" s="27">
        <v>2020</v>
      </c>
      <c r="Q90" s="27">
        <v>2021</v>
      </c>
      <c r="R90" s="27">
        <v>2022</v>
      </c>
      <c r="S90" s="27">
        <v>2023</v>
      </c>
      <c r="T90" s="27">
        <v>2024</v>
      </c>
      <c r="U90" s="27">
        <v>2025</v>
      </c>
      <c r="V90" s="27">
        <v>2026</v>
      </c>
      <c r="W90" s="27">
        <v>2027</v>
      </c>
      <c r="X90" s="27">
        <v>2028</v>
      </c>
      <c r="Y90" s="27">
        <v>2029</v>
      </c>
      <c r="Z90" s="27">
        <v>2030</v>
      </c>
    </row>
    <row r="91" spans="1:26" customFormat="1" x14ac:dyDescent="0.25">
      <c r="A91" s="25" t="s">
        <v>6</v>
      </c>
      <c r="B91" s="28" t="s">
        <v>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68</v>
      </c>
      <c r="K91" s="4">
        <v>69.5</v>
      </c>
      <c r="L91" s="4">
        <v>70.63</v>
      </c>
      <c r="M91" s="4">
        <v>73</v>
      </c>
      <c r="N91" s="4">
        <v>75</v>
      </c>
      <c r="O91" s="4">
        <v>78</v>
      </c>
      <c r="P91" s="4">
        <v>80</v>
      </c>
      <c r="Q91" s="4">
        <v>82</v>
      </c>
      <c r="R91" s="4">
        <v>84</v>
      </c>
      <c r="S91" s="4">
        <v>86</v>
      </c>
      <c r="T91" s="4">
        <v>88</v>
      </c>
      <c r="U91" s="4">
        <v>90</v>
      </c>
      <c r="V91" s="4"/>
      <c r="W91" s="4"/>
      <c r="X91" s="4"/>
      <c r="Y91" s="4"/>
      <c r="Z91" s="4"/>
    </row>
    <row r="92" spans="1:26" customFormat="1" x14ac:dyDescent="0.25">
      <c r="A92" s="25" t="s">
        <v>7</v>
      </c>
      <c r="B92" s="28" t="s">
        <v>2</v>
      </c>
      <c r="C92" s="1">
        <f t="shared" ref="C92:I92" si="149">C91*B45</f>
        <v>0</v>
      </c>
      <c r="D92" s="1">
        <f t="shared" si="149"/>
        <v>0</v>
      </c>
      <c r="E92" s="1">
        <f t="shared" si="149"/>
        <v>0</v>
      </c>
      <c r="F92" s="1">
        <f t="shared" si="149"/>
        <v>0</v>
      </c>
      <c r="G92" s="1">
        <f t="shared" si="149"/>
        <v>0</v>
      </c>
      <c r="H92" s="1">
        <f t="shared" si="149"/>
        <v>0</v>
      </c>
      <c r="I92" s="1">
        <f t="shared" si="149"/>
        <v>0</v>
      </c>
      <c r="J92" s="1">
        <f t="shared" ref="J92:O92" si="150">J91*I20</f>
        <v>68</v>
      </c>
      <c r="K92" s="1">
        <f t="shared" si="150"/>
        <v>69.778000000000006</v>
      </c>
      <c r="L92" s="1">
        <f t="shared" si="150"/>
        <v>71.12525755999998</v>
      </c>
      <c r="M92" s="1">
        <f t="shared" si="150"/>
        <v>74.026459131999985</v>
      </c>
      <c r="N92" s="1">
        <f t="shared" si="150"/>
        <v>77.955945832499978</v>
      </c>
      <c r="O92" s="1">
        <f t="shared" si="150"/>
        <v>82.776741522781776</v>
      </c>
      <c r="P92" s="1">
        <f t="shared" ref="P92:U92" si="151">P91*O20</f>
        <v>87.276400292738117</v>
      </c>
      <c r="Q92" s="1">
        <f t="shared" si="151"/>
        <v>92.320976229658385</v>
      </c>
      <c r="R92" s="1">
        <f t="shared" si="151"/>
        <v>98.166470236785045</v>
      </c>
      <c r="S92" s="1">
        <f t="shared" si="151"/>
        <v>104.32291029877771</v>
      </c>
      <c r="T92" s="1">
        <f t="shared" si="151"/>
        <v>106.74902449177254</v>
      </c>
      <c r="U92" s="1">
        <f t="shared" si="151"/>
        <v>109.17513868476738</v>
      </c>
      <c r="V92" s="1">
        <f t="shared" ref="V92" si="152">V91*U20</f>
        <v>0</v>
      </c>
      <c r="W92" s="1">
        <f t="shared" ref="W92" si="153">W91*V20</f>
        <v>0</v>
      </c>
      <c r="X92" s="1">
        <f t="shared" ref="X92" si="154">X91*W20</f>
        <v>0</v>
      </c>
      <c r="Y92" s="1">
        <f t="shared" ref="Y92" si="155">Y91*X20</f>
        <v>0</v>
      </c>
      <c r="Z92" s="1">
        <f t="shared" ref="Z92" si="156">Z91*Y20</f>
        <v>0</v>
      </c>
    </row>
    <row r="93" spans="1:26" customFormat="1" x14ac:dyDescent="0.25">
      <c r="A93" s="29"/>
      <c r="B93" s="30"/>
      <c r="C93" s="5"/>
      <c r="D93" s="5"/>
      <c r="E93" s="5"/>
      <c r="F93" s="5"/>
      <c r="G93" s="5"/>
      <c r="H93" s="5"/>
      <c r="I93" s="5"/>
      <c r="J93" s="5"/>
      <c r="K93" s="5"/>
      <c r="L93" s="69"/>
    </row>
    <row r="94" spans="1:26" customFormat="1" x14ac:dyDescent="0.25">
      <c r="K94" s="11"/>
    </row>
    <row r="95" spans="1:26" customFormat="1" ht="18" x14ac:dyDescent="0.25">
      <c r="A95" s="64" t="s">
        <v>42</v>
      </c>
      <c r="B95" s="16"/>
      <c r="C95" s="16"/>
      <c r="D95" s="16"/>
      <c r="E95" s="16"/>
      <c r="F95" s="16"/>
      <c r="G95" s="16"/>
      <c r="H95" s="16"/>
      <c r="I95" s="16"/>
      <c r="J95" s="16"/>
      <c r="K95" s="11"/>
    </row>
    <row r="96" spans="1:26" customFormat="1" x14ac:dyDescent="0.25">
      <c r="A96" s="25" t="s">
        <v>1</v>
      </c>
      <c r="B96" s="20"/>
      <c r="C96" s="26">
        <v>2015</v>
      </c>
      <c r="D96" s="16"/>
      <c r="E96" s="16"/>
      <c r="F96" s="16"/>
      <c r="G96" s="16"/>
      <c r="H96" s="16"/>
      <c r="I96" s="16"/>
      <c r="J96" s="16"/>
      <c r="K96" s="11"/>
    </row>
    <row r="97" spans="1:26" customFormat="1" x14ac:dyDescent="0.25">
      <c r="A97" s="25" t="s">
        <v>0</v>
      </c>
      <c r="B97" s="20"/>
      <c r="C97" s="27">
        <v>2007</v>
      </c>
      <c r="D97" s="27">
        <v>2008</v>
      </c>
      <c r="E97" s="27">
        <v>2009</v>
      </c>
      <c r="F97" s="27">
        <v>2010</v>
      </c>
      <c r="G97" s="27">
        <v>2011</v>
      </c>
      <c r="H97" s="27">
        <v>2012</v>
      </c>
      <c r="I97" s="27">
        <v>2013</v>
      </c>
      <c r="J97" s="27">
        <v>2014</v>
      </c>
      <c r="K97" s="27">
        <v>2015</v>
      </c>
      <c r="L97" s="27">
        <v>2016</v>
      </c>
      <c r="M97" s="27">
        <v>2017</v>
      </c>
      <c r="N97" s="27">
        <v>2018</v>
      </c>
      <c r="O97" s="27">
        <v>2019</v>
      </c>
      <c r="P97" s="27">
        <v>2020</v>
      </c>
      <c r="Q97" s="27">
        <v>2021</v>
      </c>
      <c r="R97" s="27">
        <v>2022</v>
      </c>
      <c r="S97" s="27">
        <v>2023</v>
      </c>
      <c r="T97" s="27">
        <v>2024</v>
      </c>
      <c r="U97" s="27">
        <v>2025</v>
      </c>
      <c r="V97" s="27">
        <v>2026</v>
      </c>
      <c r="W97" s="27">
        <v>2027</v>
      </c>
      <c r="X97" s="27">
        <v>2028</v>
      </c>
      <c r="Y97" s="27">
        <v>2029</v>
      </c>
      <c r="Z97" s="27">
        <v>2030</v>
      </c>
    </row>
    <row r="98" spans="1:26" customFormat="1" x14ac:dyDescent="0.25">
      <c r="A98" s="25" t="s">
        <v>6</v>
      </c>
      <c r="B98" s="28" t="s">
        <v>2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58">
        <v>0</v>
      </c>
      <c r="I98" s="4">
        <v>0</v>
      </c>
      <c r="J98" s="4">
        <v>0</v>
      </c>
      <c r="K98" s="4">
        <v>69.5</v>
      </c>
      <c r="L98" s="4">
        <v>70.63</v>
      </c>
      <c r="M98" s="4">
        <v>73</v>
      </c>
      <c r="N98" s="4">
        <v>75</v>
      </c>
      <c r="O98" s="4">
        <v>78</v>
      </c>
      <c r="P98" s="4">
        <v>80</v>
      </c>
      <c r="Q98" s="4">
        <v>82</v>
      </c>
      <c r="R98" s="4">
        <v>84</v>
      </c>
      <c r="S98" s="4">
        <v>86</v>
      </c>
      <c r="T98" s="4">
        <v>88</v>
      </c>
      <c r="U98" s="4">
        <v>90</v>
      </c>
      <c r="V98" s="4"/>
      <c r="W98" s="4"/>
      <c r="X98" s="4"/>
      <c r="Y98" s="4"/>
      <c r="Z98" s="4"/>
    </row>
    <row r="99" spans="1:26" customFormat="1" x14ac:dyDescent="0.25">
      <c r="A99" s="25" t="s">
        <v>7</v>
      </c>
      <c r="B99" s="28" t="s">
        <v>2</v>
      </c>
      <c r="C99" s="1">
        <v>0</v>
      </c>
      <c r="D99" s="1">
        <f t="shared" ref="D99:I99" si="157">D98*C51</f>
        <v>0</v>
      </c>
      <c r="E99" s="1">
        <f t="shared" si="157"/>
        <v>0</v>
      </c>
      <c r="F99" s="1">
        <f t="shared" si="157"/>
        <v>0</v>
      </c>
      <c r="G99" s="1">
        <f t="shared" si="157"/>
        <v>0</v>
      </c>
      <c r="H99" s="1">
        <f t="shared" si="157"/>
        <v>0</v>
      </c>
      <c r="I99" s="1">
        <f t="shared" si="157"/>
        <v>0</v>
      </c>
      <c r="J99" s="1">
        <f>J98*I46</f>
        <v>0</v>
      </c>
      <c r="K99" s="1">
        <f t="shared" ref="K99:O99" si="158">K98*J21</f>
        <v>69.5</v>
      </c>
      <c r="L99" s="1">
        <f t="shared" si="158"/>
        <v>70.841889999999992</v>
      </c>
      <c r="M99" s="1">
        <f t="shared" si="158"/>
        <v>73.731532999999985</v>
      </c>
      <c r="N99" s="1">
        <f t="shared" si="158"/>
        <v>77.645364374999986</v>
      </c>
      <c r="O99" s="1">
        <f t="shared" si="158"/>
        <v>82.446953707949987</v>
      </c>
      <c r="P99" s="1">
        <f t="shared" ref="P99:U99" si="159">P98*O21</f>
        <v>86.928685550535988</v>
      </c>
      <c r="Q99" s="1">
        <f t="shared" si="159"/>
        <v>91.953163575356953</v>
      </c>
      <c r="R99" s="1">
        <f t="shared" si="159"/>
        <v>97.775368761738093</v>
      </c>
      <c r="S99" s="1">
        <f t="shared" si="159"/>
        <v>103.90728117408138</v>
      </c>
      <c r="T99" s="1">
        <f t="shared" si="159"/>
        <v>106.32372957347863</v>
      </c>
      <c r="U99" s="1">
        <f t="shared" si="159"/>
        <v>108.74017797287587</v>
      </c>
      <c r="V99" s="1">
        <f t="shared" ref="V99" si="160">V98*U21</f>
        <v>0</v>
      </c>
      <c r="W99" s="1">
        <f t="shared" ref="W99" si="161">W98*V21</f>
        <v>0</v>
      </c>
      <c r="X99" s="1">
        <f t="shared" ref="X99" si="162">X98*W21</f>
        <v>0</v>
      </c>
      <c r="Y99" s="1">
        <f t="shared" ref="Y99" si="163">Y98*X21</f>
        <v>0</v>
      </c>
      <c r="Z99" s="1">
        <f t="shared" ref="Z99" si="164">Z98*Y21</f>
        <v>0</v>
      </c>
    </row>
    <row r="100" spans="1:26" customFormat="1" x14ac:dyDescent="0.25">
      <c r="A100" s="29"/>
      <c r="B100" s="30"/>
      <c r="C100" s="5"/>
      <c r="D100" s="5"/>
      <c r="E100" s="5"/>
      <c r="F100" s="5"/>
      <c r="G100" s="5"/>
      <c r="H100" s="5"/>
      <c r="I100" s="5"/>
      <c r="J100" s="5"/>
      <c r="K100" s="5"/>
      <c r="L100" s="5"/>
    </row>
  </sheetData>
  <sheetProtection algorithmName="SHA-512" hashValue="9hrnN+n5RDCn1qlbV0Op9GLiqxxK+e9oBUycn9ativa4pPgM8HAwAPXivJoYdzGiQW7WxuoBANAmwFDFdANK9Q==" saltValue="yESJCXGYLkWH1ko5SqCh0w==" spinCount="100000" sheet="1" autoFilter="0"/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D44:E44 D51:F51 C44 C13 D14 E15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A101"/>
  <sheetViews>
    <sheetView showGridLines="0" zoomScale="70" zoomScaleNormal="70" workbookViewId="0">
      <selection activeCell="S10" sqref="S10"/>
    </sheetView>
  </sheetViews>
  <sheetFormatPr defaultColWidth="0" defaultRowHeight="0" customHeight="1" zeroHeight="1" x14ac:dyDescent="0.25"/>
  <cols>
    <col min="1" max="1" width="56" customWidth="1"/>
    <col min="2" max="27" width="9.140625" customWidth="1"/>
    <col min="28" max="16384" width="7.5703125" hidden="1"/>
  </cols>
  <sheetData>
    <row r="1" spans="1:26" s="11" customFormat="1" ht="15" x14ac:dyDescent="0.25"/>
    <row r="2" spans="1:26" s="11" customFormat="1" ht="18" x14ac:dyDescent="0.25">
      <c r="A2" s="12" t="s">
        <v>16</v>
      </c>
      <c r="B2" s="13"/>
      <c r="C2" s="13"/>
      <c r="D2" s="14"/>
      <c r="E2" s="31"/>
      <c r="F2" s="16"/>
      <c r="G2" s="16"/>
      <c r="H2" s="16"/>
      <c r="I2" s="16"/>
      <c r="J2" s="16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s="11" customFormat="1" ht="15.75" customHeight="1" thickBot="1" x14ac:dyDescent="0.3">
      <c r="A3" s="29"/>
      <c r="B3" s="29"/>
      <c r="C3" s="29"/>
      <c r="D3" s="29"/>
      <c r="E3" s="29"/>
      <c r="F3" s="29"/>
      <c r="G3" s="29"/>
      <c r="H3" s="29"/>
      <c r="I3" s="29"/>
      <c r="J3" s="1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s="11" customFormat="1" ht="15.75" customHeight="1" x14ac:dyDescent="0.25">
      <c r="A4" s="6" t="s">
        <v>21</v>
      </c>
      <c r="B4" s="29"/>
      <c r="C4" s="29"/>
      <c r="D4" s="29"/>
      <c r="E4" s="29"/>
      <c r="F4" s="29"/>
      <c r="G4" s="29"/>
      <c r="H4" s="29"/>
      <c r="I4" s="29"/>
      <c r="J4" s="16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s="11" customFormat="1" ht="15.75" customHeight="1" x14ac:dyDescent="0.25">
      <c r="A5" s="7" t="s">
        <v>20</v>
      </c>
      <c r="B5" s="18"/>
      <c r="C5" s="18"/>
      <c r="D5" s="19"/>
      <c r="E5" s="15"/>
      <c r="F5" s="16"/>
      <c r="G5" s="16"/>
      <c r="H5" s="16"/>
      <c r="I5" s="16"/>
      <c r="J5" s="16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s="11" customFormat="1" ht="15.75" customHeight="1" thickBot="1" x14ac:dyDescent="0.3">
      <c r="A6" s="8"/>
      <c r="B6" s="18"/>
      <c r="C6" s="18"/>
      <c r="D6" s="19"/>
      <c r="E6" s="15"/>
      <c r="F6" s="16"/>
      <c r="G6" s="16"/>
      <c r="H6" s="16"/>
      <c r="I6" s="16"/>
      <c r="J6" s="1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s="11" customFormat="1" ht="15.75" customHeight="1" x14ac:dyDescent="0.25">
      <c r="A7" s="17"/>
      <c r="B7" s="18"/>
      <c r="C7" s="18"/>
      <c r="D7" s="19"/>
      <c r="E7" s="15"/>
      <c r="F7" s="16"/>
      <c r="G7" s="16"/>
      <c r="H7" s="16"/>
      <c r="I7" s="16"/>
      <c r="J7" s="16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s="11" customFormat="1" ht="15.75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11" customFormat="1" ht="15" x14ac:dyDescent="0.25">
      <c r="A9" s="36" t="s">
        <v>0</v>
      </c>
      <c r="B9" s="21">
        <v>2007</v>
      </c>
      <c r="C9" s="21">
        <v>2008</v>
      </c>
      <c r="D9" s="21">
        <v>2009</v>
      </c>
      <c r="E9" s="21">
        <v>2010</v>
      </c>
      <c r="F9" s="21">
        <v>2011</v>
      </c>
      <c r="G9" s="21">
        <v>2012</v>
      </c>
      <c r="H9" s="21">
        <v>2013</v>
      </c>
      <c r="I9" s="21">
        <v>2014</v>
      </c>
      <c r="J9" s="21">
        <v>2015</v>
      </c>
      <c r="K9" s="21">
        <v>2016</v>
      </c>
      <c r="L9" s="21">
        <v>2017</v>
      </c>
      <c r="M9" s="21">
        <v>2018</v>
      </c>
      <c r="N9" s="21">
        <v>2019</v>
      </c>
      <c r="O9" s="21">
        <v>2020</v>
      </c>
      <c r="P9" s="21">
        <v>2021</v>
      </c>
      <c r="Q9" s="21">
        <v>2022</v>
      </c>
      <c r="R9" s="21">
        <v>2023</v>
      </c>
      <c r="S9" s="21">
        <v>2024</v>
      </c>
      <c r="T9" s="21">
        <v>2025</v>
      </c>
      <c r="U9" s="21">
        <v>2026</v>
      </c>
      <c r="V9" s="21">
        <v>2027</v>
      </c>
      <c r="W9" s="21">
        <v>2028</v>
      </c>
      <c r="X9" s="21">
        <v>2029</v>
      </c>
      <c r="Y9" s="21">
        <v>2030</v>
      </c>
      <c r="Z9" s="21">
        <v>2031</v>
      </c>
    </row>
    <row r="10" spans="1:26" s="11" customFormat="1" ht="15" x14ac:dyDescent="0.25">
      <c r="A10" s="22" t="s">
        <v>8</v>
      </c>
      <c r="B10" s="38">
        <v>2.8000000000000001E-2</v>
      </c>
      <c r="C10" s="38">
        <v>6.3E-2</v>
      </c>
      <c r="D10" s="38">
        <v>0.01</v>
      </c>
      <c r="E10" s="38">
        <v>1.4999999999999999E-2</v>
      </c>
      <c r="F10" s="39">
        <v>1.9E-2</v>
      </c>
      <c r="G10" s="39">
        <v>3.3000000000000002E-2</v>
      </c>
      <c r="H10" s="40">
        <v>1.4E-2</v>
      </c>
      <c r="I10" s="40">
        <v>4.0000000000000001E-3</v>
      </c>
      <c r="J10" s="40">
        <v>3.0000000000000001E-3</v>
      </c>
      <c r="K10" s="40">
        <v>7.0000000000000001E-3</v>
      </c>
      <c r="L10" s="40">
        <v>2.5000000000000001E-2</v>
      </c>
      <c r="M10" s="40">
        <v>2.1000000000000001E-2</v>
      </c>
      <c r="N10" s="40">
        <v>2.8000000000000001E-2</v>
      </c>
      <c r="O10" s="40">
        <v>3.2000000000000001E-2</v>
      </c>
      <c r="P10" s="40">
        <v>3.7999999999999999E-2</v>
      </c>
      <c r="Q10" s="40">
        <v>3.7999999999999999E-2</v>
      </c>
      <c r="R10" s="41">
        <v>0</v>
      </c>
      <c r="S10" s="41"/>
      <c r="T10" s="41"/>
      <c r="U10" s="41"/>
      <c r="V10" s="41"/>
      <c r="W10" s="41"/>
      <c r="X10" s="41"/>
      <c r="Y10" s="41"/>
      <c r="Z10" s="41"/>
    </row>
    <row r="11" spans="1:26" s="11" customFormat="1" ht="15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s="11" customFormat="1" ht="15" x14ac:dyDescent="0.25">
      <c r="A12" s="36" t="s">
        <v>0</v>
      </c>
      <c r="B12" s="21">
        <v>2007</v>
      </c>
      <c r="C12" s="21">
        <v>2008</v>
      </c>
      <c r="D12" s="21">
        <v>2009</v>
      </c>
      <c r="E12" s="21">
        <v>2010</v>
      </c>
      <c r="F12" s="21">
        <v>2011</v>
      </c>
      <c r="G12" s="21">
        <v>2012</v>
      </c>
      <c r="H12" s="21">
        <v>2013</v>
      </c>
      <c r="I12" s="21">
        <v>2014</v>
      </c>
      <c r="J12" s="21">
        <v>2015</v>
      </c>
      <c r="K12" s="21">
        <v>2016</v>
      </c>
      <c r="L12" s="21">
        <v>2017</v>
      </c>
      <c r="M12" s="21">
        <v>2018</v>
      </c>
      <c r="N12" s="21">
        <v>2019</v>
      </c>
      <c r="O12" s="21">
        <v>2020</v>
      </c>
      <c r="P12" s="21">
        <v>2021</v>
      </c>
      <c r="Q12" s="21">
        <v>2022</v>
      </c>
      <c r="R12" s="21">
        <v>2023</v>
      </c>
      <c r="S12" s="21">
        <v>2024</v>
      </c>
      <c r="T12" s="21">
        <v>2025</v>
      </c>
      <c r="U12" s="21">
        <v>2026</v>
      </c>
      <c r="V12" s="21">
        <v>2027</v>
      </c>
      <c r="W12" s="21">
        <v>2028</v>
      </c>
      <c r="X12" s="21">
        <v>2029</v>
      </c>
      <c r="Y12" s="21">
        <v>2030</v>
      </c>
      <c r="Z12" s="21">
        <v>2031</v>
      </c>
    </row>
    <row r="13" spans="1:26" s="11" customFormat="1" ht="15" x14ac:dyDescent="0.25">
      <c r="A13" s="22" t="s">
        <v>9</v>
      </c>
      <c r="B13" s="2">
        <v>1</v>
      </c>
      <c r="C13" s="3">
        <f>B13*(1+B10)</f>
        <v>1.028</v>
      </c>
      <c r="D13" s="3">
        <f t="shared" ref="D13:T13" si="0">C13*(1+C10)</f>
        <v>1.0927640000000001</v>
      </c>
      <c r="E13" s="3">
        <f t="shared" si="0"/>
        <v>1.1036916400000001</v>
      </c>
      <c r="F13" s="3">
        <f t="shared" si="0"/>
        <v>1.1202470145999999</v>
      </c>
      <c r="G13" s="3">
        <f t="shared" si="0"/>
        <v>1.1415317078773997</v>
      </c>
      <c r="H13" s="3">
        <f t="shared" si="0"/>
        <v>1.1792022542373537</v>
      </c>
      <c r="I13" s="3">
        <f t="shared" si="0"/>
        <v>1.1957110857966766</v>
      </c>
      <c r="J13" s="3">
        <f t="shared" si="0"/>
        <v>1.2004939301398634</v>
      </c>
      <c r="K13" s="3">
        <f t="shared" si="0"/>
        <v>1.2040954119302829</v>
      </c>
      <c r="L13" s="3">
        <f t="shared" si="0"/>
        <v>1.2125240798137948</v>
      </c>
      <c r="M13" s="3">
        <f t="shared" si="0"/>
        <v>1.2428371818091397</v>
      </c>
      <c r="N13" s="3">
        <f t="shared" si="0"/>
        <v>1.2689367626271315</v>
      </c>
      <c r="O13" s="3">
        <f t="shared" si="0"/>
        <v>1.3044669919806913</v>
      </c>
      <c r="P13" s="3">
        <f t="shared" si="0"/>
        <v>1.3462099357240733</v>
      </c>
      <c r="Q13" s="3">
        <f t="shared" si="0"/>
        <v>1.3973659132815881</v>
      </c>
      <c r="R13" s="3">
        <f t="shared" si="0"/>
        <v>1.4504658179862886</v>
      </c>
      <c r="S13" s="3">
        <f t="shared" si="0"/>
        <v>1.4504658179862886</v>
      </c>
      <c r="T13" s="3">
        <f t="shared" si="0"/>
        <v>1.4504658179862886</v>
      </c>
      <c r="U13" s="3">
        <f t="shared" ref="U13" si="1">T13*(1+T10)</f>
        <v>1.4504658179862886</v>
      </c>
      <c r="V13" s="3">
        <f t="shared" ref="V13" si="2">U13*(1+U10)</f>
        <v>1.4504658179862886</v>
      </c>
      <c r="W13" s="3">
        <f t="shared" ref="W13" si="3">V13*(1+V10)</f>
        <v>1.4504658179862886</v>
      </c>
      <c r="X13" s="3">
        <f t="shared" ref="X13" si="4">W13*(1+W10)</f>
        <v>1.4504658179862886</v>
      </c>
      <c r="Y13" s="3">
        <f t="shared" ref="Y13" si="5">X13*(1+X10)</f>
        <v>1.4504658179862886</v>
      </c>
      <c r="Z13" s="3">
        <f t="shared" ref="Z13" si="6">Y13*(1+Y10)</f>
        <v>1.4504658179862886</v>
      </c>
    </row>
    <row r="14" spans="1:26" s="11" customFormat="1" ht="15" x14ac:dyDescent="0.25">
      <c r="A14" s="22" t="s">
        <v>10</v>
      </c>
      <c r="B14" s="2"/>
      <c r="C14" s="2">
        <v>1</v>
      </c>
      <c r="D14" s="3">
        <f>C14*(1+C10)</f>
        <v>1.0629999999999999</v>
      </c>
      <c r="E14" s="3">
        <f t="shared" ref="E14:T14" si="7">D14*(1+D10)</f>
        <v>1.0736299999999999</v>
      </c>
      <c r="F14" s="3">
        <f t="shared" si="7"/>
        <v>1.0897344499999997</v>
      </c>
      <c r="G14" s="3">
        <f t="shared" si="7"/>
        <v>1.1104394045499997</v>
      </c>
      <c r="H14" s="3">
        <f t="shared" si="7"/>
        <v>1.1470839049001496</v>
      </c>
      <c r="I14" s="3">
        <f t="shared" si="7"/>
        <v>1.1631430795687516</v>
      </c>
      <c r="J14" s="3">
        <f t="shared" si="7"/>
        <v>1.1677956518870267</v>
      </c>
      <c r="K14" s="3">
        <f t="shared" si="7"/>
        <v>1.1712990388426876</v>
      </c>
      <c r="L14" s="3">
        <f t="shared" si="7"/>
        <v>1.1794981321145863</v>
      </c>
      <c r="M14" s="3">
        <f t="shared" si="7"/>
        <v>1.2089855854174509</v>
      </c>
      <c r="N14" s="3">
        <f t="shared" si="7"/>
        <v>1.2343742827112172</v>
      </c>
      <c r="O14" s="3">
        <f t="shared" si="7"/>
        <v>1.2689367626271313</v>
      </c>
      <c r="P14" s="3">
        <f t="shared" si="7"/>
        <v>1.3095427390311996</v>
      </c>
      <c r="Q14" s="3">
        <f t="shared" si="7"/>
        <v>1.3593053631143852</v>
      </c>
      <c r="R14" s="3">
        <f t="shared" si="7"/>
        <v>1.4109589669127318</v>
      </c>
      <c r="S14" s="3">
        <f t="shared" si="7"/>
        <v>1.4109589669127318</v>
      </c>
      <c r="T14" s="3">
        <f t="shared" si="7"/>
        <v>1.4109589669127318</v>
      </c>
      <c r="U14" s="3">
        <f t="shared" ref="U14" si="8">T14*(1+T10)</f>
        <v>1.4109589669127318</v>
      </c>
      <c r="V14" s="3">
        <f t="shared" ref="V14" si="9">U14*(1+U10)</f>
        <v>1.4109589669127318</v>
      </c>
      <c r="W14" s="3">
        <f t="shared" ref="W14" si="10">V14*(1+V10)</f>
        <v>1.4109589669127318</v>
      </c>
      <c r="X14" s="3">
        <f t="shared" ref="X14" si="11">W14*(1+W10)</f>
        <v>1.4109589669127318</v>
      </c>
      <c r="Y14" s="3">
        <f t="shared" ref="Y14" si="12">X14*(1+X10)</f>
        <v>1.4109589669127318</v>
      </c>
      <c r="Z14" s="3">
        <f t="shared" ref="Z14" si="13">Y14*(1+Y10)</f>
        <v>1.4109589669127318</v>
      </c>
    </row>
    <row r="15" spans="1:26" s="11" customFormat="1" ht="15" x14ac:dyDescent="0.25">
      <c r="A15" s="22" t="s">
        <v>11</v>
      </c>
      <c r="B15" s="2"/>
      <c r="C15" s="2"/>
      <c r="D15" s="2">
        <v>1</v>
      </c>
      <c r="E15" s="3">
        <f>D15*(1+D10)</f>
        <v>1.01</v>
      </c>
      <c r="F15" s="3">
        <f t="shared" ref="F15:T15" si="14">E15*(1+E10)</f>
        <v>1.02515</v>
      </c>
      <c r="G15" s="3">
        <f t="shared" si="14"/>
        <v>1.0446278499999999</v>
      </c>
      <c r="H15" s="3">
        <f t="shared" si="14"/>
        <v>1.0791005690499997</v>
      </c>
      <c r="I15" s="3">
        <f t="shared" si="14"/>
        <v>1.0942079770166997</v>
      </c>
      <c r="J15" s="3">
        <f t="shared" si="14"/>
        <v>1.0985848089247665</v>
      </c>
      <c r="K15" s="3">
        <f t="shared" si="14"/>
        <v>1.1018805633515407</v>
      </c>
      <c r="L15" s="3">
        <f t="shared" si="14"/>
        <v>1.1095937272950014</v>
      </c>
      <c r="M15" s="3">
        <f t="shared" si="14"/>
        <v>1.1373335704773764</v>
      </c>
      <c r="N15" s="3">
        <f t="shared" si="14"/>
        <v>1.1612175754574012</v>
      </c>
      <c r="O15" s="3">
        <f t="shared" si="14"/>
        <v>1.1937316675702085</v>
      </c>
      <c r="P15" s="3">
        <f t="shared" si="14"/>
        <v>1.2319310809324553</v>
      </c>
      <c r="Q15" s="3">
        <f t="shared" si="14"/>
        <v>1.2787444620078887</v>
      </c>
      <c r="R15" s="3">
        <f t="shared" si="14"/>
        <v>1.3273367515641885</v>
      </c>
      <c r="S15" s="3">
        <f t="shared" si="14"/>
        <v>1.3273367515641885</v>
      </c>
      <c r="T15" s="3">
        <f t="shared" si="14"/>
        <v>1.3273367515641885</v>
      </c>
      <c r="U15" s="3">
        <f t="shared" ref="U15" si="15">T15*(1+T10)</f>
        <v>1.3273367515641885</v>
      </c>
      <c r="V15" s="3">
        <f t="shared" ref="V15" si="16">U15*(1+U10)</f>
        <v>1.3273367515641885</v>
      </c>
      <c r="W15" s="3">
        <f t="shared" ref="W15" si="17">V15*(1+V10)</f>
        <v>1.3273367515641885</v>
      </c>
      <c r="X15" s="3">
        <f t="shared" ref="X15" si="18">W15*(1+W10)</f>
        <v>1.3273367515641885</v>
      </c>
      <c r="Y15" s="3">
        <f t="shared" ref="Y15" si="19">X15*(1+X10)</f>
        <v>1.3273367515641885</v>
      </c>
      <c r="Z15" s="3">
        <f t="shared" ref="Z15" si="20">Y15*(1+Y10)</f>
        <v>1.3273367515641885</v>
      </c>
    </row>
    <row r="16" spans="1:26" s="11" customFormat="1" ht="15" x14ac:dyDescent="0.25">
      <c r="A16" s="22" t="s">
        <v>12</v>
      </c>
      <c r="B16" s="2"/>
      <c r="C16" s="2"/>
      <c r="D16" s="2"/>
      <c r="E16" s="2">
        <v>1</v>
      </c>
      <c r="F16" s="3">
        <f>E16*(1+E10)</f>
        <v>1.0149999999999999</v>
      </c>
      <c r="G16" s="3">
        <f t="shared" ref="G16:T16" si="21">F16*(1+F10)</f>
        <v>1.0342849999999999</v>
      </c>
      <c r="H16" s="3">
        <f t="shared" si="21"/>
        <v>1.0684164049999998</v>
      </c>
      <c r="I16" s="3">
        <f t="shared" si="21"/>
        <v>1.0833742346699997</v>
      </c>
      <c r="J16" s="3">
        <f t="shared" si="21"/>
        <v>1.0877077316086796</v>
      </c>
      <c r="K16" s="3">
        <f t="shared" si="21"/>
        <v>1.0909708548035055</v>
      </c>
      <c r="L16" s="3">
        <f t="shared" si="21"/>
        <v>1.0986076507871299</v>
      </c>
      <c r="M16" s="3">
        <f t="shared" si="21"/>
        <v>1.126072842056808</v>
      </c>
      <c r="N16" s="3">
        <f t="shared" si="21"/>
        <v>1.1497203717400009</v>
      </c>
      <c r="O16" s="3">
        <f t="shared" si="21"/>
        <v>1.1819125421487209</v>
      </c>
      <c r="P16" s="3">
        <f t="shared" si="21"/>
        <v>1.21973374349748</v>
      </c>
      <c r="Q16" s="3">
        <f t="shared" si="21"/>
        <v>1.2660836257503842</v>
      </c>
      <c r="R16" s="3">
        <f t="shared" si="21"/>
        <v>1.3141948035288988</v>
      </c>
      <c r="S16" s="3">
        <f t="shared" si="21"/>
        <v>1.3141948035288988</v>
      </c>
      <c r="T16" s="3">
        <f t="shared" si="21"/>
        <v>1.3141948035288988</v>
      </c>
      <c r="U16" s="3">
        <f t="shared" ref="U16" si="22">T16*(1+T10)</f>
        <v>1.3141948035288988</v>
      </c>
      <c r="V16" s="3">
        <f t="shared" ref="V16" si="23">U16*(1+U10)</f>
        <v>1.3141948035288988</v>
      </c>
      <c r="W16" s="3">
        <f t="shared" ref="W16" si="24">V16*(1+V10)</f>
        <v>1.3141948035288988</v>
      </c>
      <c r="X16" s="3">
        <f t="shared" ref="X16" si="25">W16*(1+W10)</f>
        <v>1.3141948035288988</v>
      </c>
      <c r="Y16" s="3">
        <f t="shared" ref="Y16" si="26">X16*(1+X10)</f>
        <v>1.3141948035288988</v>
      </c>
      <c r="Z16" s="3">
        <f t="shared" ref="Z16" si="27">Y16*(1+Y10)</f>
        <v>1.3141948035288988</v>
      </c>
    </row>
    <row r="17" spans="1:26" s="11" customFormat="1" ht="15" x14ac:dyDescent="0.25">
      <c r="A17" s="20" t="s">
        <v>23</v>
      </c>
      <c r="B17" s="2"/>
      <c r="C17" s="2"/>
      <c r="D17" s="2"/>
      <c r="E17" s="20"/>
      <c r="F17" s="2">
        <v>1</v>
      </c>
      <c r="G17" s="3">
        <f>F17*(1+F10)</f>
        <v>1.0189999999999999</v>
      </c>
      <c r="H17" s="3">
        <f t="shared" ref="H17:T17" si="28">G17*(1+G10)</f>
        <v>1.0526269999999998</v>
      </c>
      <c r="I17" s="3">
        <f t="shared" si="28"/>
        <v>1.0673637779999998</v>
      </c>
      <c r="J17" s="3">
        <f t="shared" si="28"/>
        <v>1.0716332331119998</v>
      </c>
      <c r="K17" s="3">
        <f t="shared" si="28"/>
        <v>1.0748481328113357</v>
      </c>
      <c r="L17" s="3">
        <f t="shared" si="28"/>
        <v>1.0823720697410151</v>
      </c>
      <c r="M17" s="3">
        <f t="shared" si="28"/>
        <v>1.1094313714845403</v>
      </c>
      <c r="N17" s="3">
        <f t="shared" si="28"/>
        <v>1.1327294302857156</v>
      </c>
      <c r="O17" s="3">
        <f t="shared" si="28"/>
        <v>1.1644458543337157</v>
      </c>
      <c r="P17" s="3">
        <f t="shared" si="28"/>
        <v>1.2017081216723946</v>
      </c>
      <c r="Q17" s="3">
        <f t="shared" si="28"/>
        <v>1.2473730302959456</v>
      </c>
      <c r="R17" s="3">
        <f t="shared" si="28"/>
        <v>1.2947732054471917</v>
      </c>
      <c r="S17" s="3">
        <f t="shared" si="28"/>
        <v>1.2947732054471917</v>
      </c>
      <c r="T17" s="3">
        <f t="shared" si="28"/>
        <v>1.2947732054471917</v>
      </c>
      <c r="U17" s="3">
        <f t="shared" ref="U17" si="29">T17*(1+T10)</f>
        <v>1.2947732054471917</v>
      </c>
      <c r="V17" s="3">
        <f t="shared" ref="V17" si="30">U17*(1+U10)</f>
        <v>1.2947732054471917</v>
      </c>
      <c r="W17" s="3">
        <f t="shared" ref="W17" si="31">V17*(1+V10)</f>
        <v>1.2947732054471917</v>
      </c>
      <c r="X17" s="3">
        <f t="shared" ref="X17" si="32">W17*(1+W10)</f>
        <v>1.2947732054471917</v>
      </c>
      <c r="Y17" s="3">
        <f t="shared" ref="Y17" si="33">X17*(1+X10)</f>
        <v>1.2947732054471917</v>
      </c>
      <c r="Z17" s="3">
        <f t="shared" ref="Z17" si="34">Y17*(1+Y10)</f>
        <v>1.2947732054471917</v>
      </c>
    </row>
    <row r="18" spans="1:26" s="11" customFormat="1" ht="15" x14ac:dyDescent="0.25">
      <c r="A18" s="20" t="s">
        <v>25</v>
      </c>
      <c r="B18" s="2"/>
      <c r="C18" s="2"/>
      <c r="D18" s="2"/>
      <c r="E18" s="20"/>
      <c r="F18" s="2"/>
      <c r="G18" s="3">
        <v>1</v>
      </c>
      <c r="H18" s="3">
        <f>G18*(1+G10)</f>
        <v>1.0329999999999999</v>
      </c>
      <c r="I18" s="3">
        <f t="shared" ref="I18:T18" si="35">H18*(1+H10)</f>
        <v>1.0474619999999999</v>
      </c>
      <c r="J18" s="3">
        <f t="shared" si="35"/>
        <v>1.0516518479999999</v>
      </c>
      <c r="K18" s="3">
        <f t="shared" si="35"/>
        <v>1.0548068035439997</v>
      </c>
      <c r="L18" s="3">
        <f t="shared" si="35"/>
        <v>1.0621904511688076</v>
      </c>
      <c r="M18" s="3">
        <f t="shared" si="35"/>
        <v>1.0887452124480277</v>
      </c>
      <c r="N18" s="3">
        <f t="shared" si="35"/>
        <v>1.1116088619094362</v>
      </c>
      <c r="O18" s="3">
        <f t="shared" si="35"/>
        <v>1.1427339100429004</v>
      </c>
      <c r="P18" s="3">
        <f t="shared" si="35"/>
        <v>1.1793013951642732</v>
      </c>
      <c r="Q18" s="3">
        <f t="shared" si="35"/>
        <v>1.2241148481805157</v>
      </c>
      <c r="R18" s="3">
        <f t="shared" si="35"/>
        <v>1.2706312124113754</v>
      </c>
      <c r="S18" s="3">
        <f t="shared" si="35"/>
        <v>1.2706312124113754</v>
      </c>
      <c r="T18" s="3">
        <f t="shared" si="35"/>
        <v>1.2706312124113754</v>
      </c>
      <c r="U18" s="3">
        <f t="shared" ref="U18" si="36">T18*(1+T10)</f>
        <v>1.2706312124113754</v>
      </c>
      <c r="V18" s="3">
        <f t="shared" ref="V18" si="37">U18*(1+U10)</f>
        <v>1.2706312124113754</v>
      </c>
      <c r="W18" s="3">
        <f t="shared" ref="W18" si="38">V18*(1+V10)</f>
        <v>1.2706312124113754</v>
      </c>
      <c r="X18" s="3">
        <f t="shared" ref="X18" si="39">W18*(1+W10)</f>
        <v>1.2706312124113754</v>
      </c>
      <c r="Y18" s="3">
        <f t="shared" ref="Y18" si="40">X18*(1+X10)</f>
        <v>1.2706312124113754</v>
      </c>
      <c r="Z18" s="3">
        <f t="shared" ref="Z18" si="41">Y18*(1+Y10)</f>
        <v>1.2706312124113754</v>
      </c>
    </row>
    <row r="19" spans="1:26" s="11" customFormat="1" ht="15" x14ac:dyDescent="0.25">
      <c r="A19" s="20" t="s">
        <v>38</v>
      </c>
      <c r="B19" s="2"/>
      <c r="C19" s="2"/>
      <c r="D19" s="2"/>
      <c r="E19" s="20"/>
      <c r="F19" s="2"/>
      <c r="G19" s="3"/>
      <c r="H19" s="3">
        <v>1</v>
      </c>
      <c r="I19" s="3">
        <f>H19*(1+H10)</f>
        <v>1.014</v>
      </c>
      <c r="J19" s="3">
        <f t="shared" ref="J19:T19" si="42">I19*(1+I10)</f>
        <v>1.0180560000000001</v>
      </c>
      <c r="K19" s="3">
        <f t="shared" si="42"/>
        <v>1.0211101679999999</v>
      </c>
      <c r="L19" s="3">
        <f t="shared" si="42"/>
        <v>1.0282579391759998</v>
      </c>
      <c r="M19" s="3">
        <f t="shared" si="42"/>
        <v>1.0539643876553997</v>
      </c>
      <c r="N19" s="3">
        <f t="shared" si="42"/>
        <v>1.076097639796163</v>
      </c>
      <c r="O19" s="3">
        <f t="shared" si="42"/>
        <v>1.1062283737104557</v>
      </c>
      <c r="P19" s="3">
        <f t="shared" si="42"/>
        <v>1.1416276816691904</v>
      </c>
      <c r="Q19" s="3">
        <f t="shared" si="42"/>
        <v>1.1850095335726196</v>
      </c>
      <c r="R19" s="3">
        <f t="shared" si="42"/>
        <v>1.2300398958483791</v>
      </c>
      <c r="S19" s="3">
        <f t="shared" si="42"/>
        <v>1.2300398958483791</v>
      </c>
      <c r="T19" s="3">
        <f t="shared" si="42"/>
        <v>1.2300398958483791</v>
      </c>
      <c r="U19" s="3">
        <f t="shared" ref="U19" si="43">T19*(1+T10)</f>
        <v>1.2300398958483791</v>
      </c>
      <c r="V19" s="3">
        <f t="shared" ref="V19" si="44">U19*(1+U10)</f>
        <v>1.2300398958483791</v>
      </c>
      <c r="W19" s="3">
        <f t="shared" ref="W19" si="45">V19*(1+V10)</f>
        <v>1.2300398958483791</v>
      </c>
      <c r="X19" s="3">
        <f t="shared" ref="X19" si="46">W19*(1+W10)</f>
        <v>1.2300398958483791</v>
      </c>
      <c r="Y19" s="3">
        <f t="shared" ref="Y19" si="47">X19*(1+X10)</f>
        <v>1.2300398958483791</v>
      </c>
      <c r="Z19" s="3">
        <f t="shared" ref="Z19" si="48">Y19*(1+Y10)</f>
        <v>1.2300398958483791</v>
      </c>
    </row>
    <row r="20" spans="1:26" s="11" customFormat="1" ht="15" x14ac:dyDescent="0.25">
      <c r="A20" s="20" t="s">
        <v>41</v>
      </c>
      <c r="B20" s="2"/>
      <c r="C20" s="2"/>
      <c r="D20" s="2"/>
      <c r="E20" s="20"/>
      <c r="F20" s="2"/>
      <c r="G20" s="3"/>
      <c r="H20" s="3"/>
      <c r="I20" s="3">
        <v>1</v>
      </c>
      <c r="J20" s="3">
        <f>I20*(1+I10)</f>
        <v>1.004</v>
      </c>
      <c r="K20" s="3">
        <f t="shared" ref="K20:T20" si="49">J20*(1+J10)</f>
        <v>1.0070119999999998</v>
      </c>
      <c r="L20" s="3">
        <f t="shared" si="49"/>
        <v>1.0140610839999997</v>
      </c>
      <c r="M20" s="3">
        <f t="shared" si="49"/>
        <v>1.0394126110999997</v>
      </c>
      <c r="N20" s="3">
        <f t="shared" si="49"/>
        <v>1.0612402759330997</v>
      </c>
      <c r="O20" s="3">
        <f t="shared" si="49"/>
        <v>1.0909550036592264</v>
      </c>
      <c r="P20" s="3">
        <f t="shared" si="49"/>
        <v>1.1258655637763217</v>
      </c>
      <c r="Q20" s="3">
        <f t="shared" si="49"/>
        <v>1.168648455199822</v>
      </c>
      <c r="R20" s="3">
        <f t="shared" si="49"/>
        <v>1.2130570964974152</v>
      </c>
      <c r="S20" s="3">
        <f t="shared" si="49"/>
        <v>1.2130570964974152</v>
      </c>
      <c r="T20" s="3">
        <f t="shared" si="49"/>
        <v>1.2130570964974152</v>
      </c>
      <c r="U20" s="3">
        <f t="shared" ref="U20" si="50">T20*(1+T10)</f>
        <v>1.2130570964974152</v>
      </c>
      <c r="V20" s="3">
        <f t="shared" ref="V20" si="51">U20*(1+U10)</f>
        <v>1.2130570964974152</v>
      </c>
      <c r="W20" s="3">
        <f t="shared" ref="W20" si="52">V20*(1+V10)</f>
        <v>1.2130570964974152</v>
      </c>
      <c r="X20" s="3">
        <f t="shared" ref="X20" si="53">W20*(1+W10)</f>
        <v>1.2130570964974152</v>
      </c>
      <c r="Y20" s="3">
        <f t="shared" ref="Y20" si="54">X20*(1+X10)</f>
        <v>1.2130570964974152</v>
      </c>
      <c r="Z20" s="3">
        <f t="shared" ref="Z20" si="55">Y20*(1+Y10)</f>
        <v>1.2130570964974152</v>
      </c>
    </row>
    <row r="21" spans="1:26" s="11" customFormat="1" ht="15" x14ac:dyDescent="0.25">
      <c r="A21" s="20" t="s">
        <v>43</v>
      </c>
      <c r="B21" s="2"/>
      <c r="C21" s="2"/>
      <c r="D21" s="2"/>
      <c r="E21" s="2"/>
      <c r="F21" s="2"/>
      <c r="G21" s="3"/>
      <c r="H21" s="3"/>
      <c r="I21" s="3"/>
      <c r="J21" s="3">
        <v>1</v>
      </c>
      <c r="K21" s="3">
        <f>J21*(1+J10)</f>
        <v>1.0029999999999999</v>
      </c>
      <c r="L21" s="3">
        <f t="shared" ref="L21:T21" si="56">K21*(1+K10)</f>
        <v>1.0100209999999998</v>
      </c>
      <c r="M21" s="3">
        <f t="shared" si="56"/>
        <v>1.0352715249999997</v>
      </c>
      <c r="N21" s="3">
        <f t="shared" si="56"/>
        <v>1.0570122270249998</v>
      </c>
      <c r="O21" s="3">
        <f t="shared" si="56"/>
        <v>1.0866085693816998</v>
      </c>
      <c r="P21" s="3">
        <f t="shared" si="56"/>
        <v>1.1213800436019141</v>
      </c>
      <c r="Q21" s="3">
        <f t="shared" si="56"/>
        <v>1.1639924852587868</v>
      </c>
      <c r="R21" s="3">
        <f t="shared" si="56"/>
        <v>1.2082241996986207</v>
      </c>
      <c r="S21" s="3">
        <f t="shared" si="56"/>
        <v>1.2082241996986207</v>
      </c>
      <c r="T21" s="3">
        <f t="shared" si="56"/>
        <v>1.2082241996986207</v>
      </c>
      <c r="U21" s="3">
        <f t="shared" ref="U21" si="57">T21*(1+T10)</f>
        <v>1.2082241996986207</v>
      </c>
      <c r="V21" s="3">
        <f t="shared" ref="V21" si="58">U21*(1+U10)</f>
        <v>1.2082241996986207</v>
      </c>
      <c r="W21" s="3">
        <f t="shared" ref="W21" si="59">V21*(1+V10)</f>
        <v>1.2082241996986207</v>
      </c>
      <c r="X21" s="3">
        <f t="shared" ref="X21" si="60">W21*(1+W10)</f>
        <v>1.2082241996986207</v>
      </c>
      <c r="Y21" s="3">
        <f t="shared" ref="Y21" si="61">X21*(1+X10)</f>
        <v>1.2082241996986207</v>
      </c>
      <c r="Z21" s="3">
        <f t="shared" ref="Z21" si="62">Y21*(1+Y10)</f>
        <v>1.2082241996986207</v>
      </c>
    </row>
    <row r="22" spans="1:26" s="11" customFormat="1" ht="15" x14ac:dyDescent="0.25">
      <c r="A22" s="20" t="s">
        <v>44</v>
      </c>
      <c r="B22" s="2"/>
      <c r="C22" s="2"/>
      <c r="D22" s="2"/>
      <c r="E22" s="2"/>
      <c r="F22" s="2"/>
      <c r="G22" s="3"/>
      <c r="H22" s="3"/>
      <c r="I22" s="3"/>
      <c r="J22" s="3"/>
      <c r="K22" s="3">
        <v>1</v>
      </c>
      <c r="L22" s="3">
        <f>K22*(1+K10)</f>
        <v>1.0069999999999999</v>
      </c>
      <c r="M22" s="3">
        <f t="shared" ref="M22:T22" si="63">L22*(1+L10)</f>
        <v>1.0321749999999998</v>
      </c>
      <c r="N22" s="3">
        <f t="shared" si="63"/>
        <v>1.0538506749999998</v>
      </c>
      <c r="O22" s="3">
        <f t="shared" si="63"/>
        <v>1.0833584938999998</v>
      </c>
      <c r="P22" s="3">
        <f t="shared" si="63"/>
        <v>1.1180259657048</v>
      </c>
      <c r="Q22" s="3">
        <f t="shared" si="63"/>
        <v>1.1605109524015824</v>
      </c>
      <c r="R22" s="3">
        <f t="shared" si="63"/>
        <v>1.2046103685928427</v>
      </c>
      <c r="S22" s="3">
        <f t="shared" si="63"/>
        <v>1.2046103685928427</v>
      </c>
      <c r="T22" s="3">
        <f t="shared" si="63"/>
        <v>1.2046103685928427</v>
      </c>
      <c r="U22" s="3">
        <f t="shared" ref="U22" si="64">T22*(1+T10)</f>
        <v>1.2046103685928427</v>
      </c>
      <c r="V22" s="3">
        <f t="shared" ref="V22" si="65">U22*(1+U10)</f>
        <v>1.2046103685928427</v>
      </c>
      <c r="W22" s="3">
        <f t="shared" ref="W22" si="66">V22*(1+V10)</f>
        <v>1.2046103685928427</v>
      </c>
      <c r="X22" s="3">
        <f t="shared" ref="X22" si="67">W22*(1+W10)</f>
        <v>1.2046103685928427</v>
      </c>
      <c r="Y22" s="3">
        <f t="shared" ref="Y22" si="68">X22*(1+X10)</f>
        <v>1.2046103685928427</v>
      </c>
      <c r="Z22" s="3">
        <f t="shared" ref="Z22" si="69">Y22*(1+Y10)</f>
        <v>1.2046103685928427</v>
      </c>
    </row>
    <row r="23" spans="1:26" s="11" customFormat="1" ht="15" x14ac:dyDescent="0.25">
      <c r="A23" s="20" t="s">
        <v>45</v>
      </c>
      <c r="B23" s="2"/>
      <c r="C23" s="2"/>
      <c r="D23" s="2"/>
      <c r="E23" s="2"/>
      <c r="F23" s="2"/>
      <c r="G23" s="3"/>
      <c r="H23" s="3"/>
      <c r="I23" s="3"/>
      <c r="J23" s="3"/>
      <c r="K23" s="3"/>
      <c r="L23" s="3">
        <v>1</v>
      </c>
      <c r="M23" s="3">
        <f>L23*(1+L10)</f>
        <v>1.0249999999999999</v>
      </c>
      <c r="N23" s="3">
        <f t="shared" ref="N23:T23" si="70">M23*(1+M10)</f>
        <v>1.0465249999999997</v>
      </c>
      <c r="O23" s="3">
        <f t="shared" si="70"/>
        <v>1.0758276999999998</v>
      </c>
      <c r="P23" s="3">
        <f t="shared" si="70"/>
        <v>1.1102541864</v>
      </c>
      <c r="Q23" s="3">
        <f t="shared" si="70"/>
        <v>1.1524438454832</v>
      </c>
      <c r="R23" s="3">
        <f t="shared" si="70"/>
        <v>1.1962367116115615</v>
      </c>
      <c r="S23" s="3">
        <f t="shared" si="70"/>
        <v>1.1962367116115615</v>
      </c>
      <c r="T23" s="3">
        <f t="shared" si="70"/>
        <v>1.1962367116115615</v>
      </c>
      <c r="U23" s="3">
        <f t="shared" ref="U23" si="71">T23*(1+T10)</f>
        <v>1.1962367116115615</v>
      </c>
      <c r="V23" s="3">
        <f t="shared" ref="V23" si="72">U23*(1+U10)</f>
        <v>1.1962367116115615</v>
      </c>
      <c r="W23" s="3">
        <f t="shared" ref="W23" si="73">V23*(1+V10)</f>
        <v>1.1962367116115615</v>
      </c>
      <c r="X23" s="3">
        <f t="shared" ref="X23" si="74">W23*(1+W10)</f>
        <v>1.1962367116115615</v>
      </c>
      <c r="Y23" s="3">
        <f t="shared" ref="Y23" si="75">X23*(1+X10)</f>
        <v>1.1962367116115615</v>
      </c>
      <c r="Z23" s="3">
        <f t="shared" ref="Z23" si="76">Y23*(1+Y10)</f>
        <v>1.1962367116115615</v>
      </c>
    </row>
    <row r="24" spans="1:26" s="11" customFormat="1" ht="15" x14ac:dyDescent="0.25">
      <c r="A24" s="20" t="s">
        <v>46</v>
      </c>
      <c r="B24" s="2"/>
      <c r="C24" s="2"/>
      <c r="D24" s="2"/>
      <c r="E24" s="2"/>
      <c r="F24" s="2"/>
      <c r="G24" s="3"/>
      <c r="H24" s="3"/>
      <c r="I24" s="3"/>
      <c r="J24" s="3"/>
      <c r="K24" s="3"/>
      <c r="L24" s="3"/>
      <c r="M24" s="3">
        <v>1</v>
      </c>
      <c r="N24" s="3">
        <f>M24*(1+M10)</f>
        <v>1.0209999999999999</v>
      </c>
      <c r="O24" s="3">
        <f t="shared" ref="O24:T24" si="77">N24*(1+N10)</f>
        <v>1.049588</v>
      </c>
      <c r="P24" s="3">
        <f t="shared" si="77"/>
        <v>1.0831748160000001</v>
      </c>
      <c r="Q24" s="3">
        <f t="shared" si="77"/>
        <v>1.1243354590080001</v>
      </c>
      <c r="R24" s="3">
        <f t="shared" si="77"/>
        <v>1.1670602064503042</v>
      </c>
      <c r="S24" s="3">
        <f t="shared" si="77"/>
        <v>1.1670602064503042</v>
      </c>
      <c r="T24" s="3">
        <f t="shared" si="77"/>
        <v>1.1670602064503042</v>
      </c>
      <c r="U24" s="3">
        <f t="shared" ref="U24" si="78">T24*(1+T10)</f>
        <v>1.1670602064503042</v>
      </c>
      <c r="V24" s="3">
        <f t="shared" ref="V24" si="79">U24*(1+U10)</f>
        <v>1.1670602064503042</v>
      </c>
      <c r="W24" s="3">
        <f t="shared" ref="W24" si="80">V24*(1+V10)</f>
        <v>1.1670602064503042</v>
      </c>
      <c r="X24" s="3">
        <f t="shared" ref="X24" si="81">W24*(1+W10)</f>
        <v>1.1670602064503042</v>
      </c>
      <c r="Y24" s="3">
        <f t="shared" ref="Y24" si="82">X24*(1+X10)</f>
        <v>1.1670602064503042</v>
      </c>
      <c r="Z24" s="3">
        <f t="shared" ref="Z24" si="83">Y24*(1+Y10)</f>
        <v>1.1670602064503042</v>
      </c>
    </row>
    <row r="25" spans="1:26" s="11" customFormat="1" ht="15" x14ac:dyDescent="0.25">
      <c r="A25" s="20" t="s">
        <v>47</v>
      </c>
      <c r="B25" s="2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>
        <v>1</v>
      </c>
      <c r="O25" s="3">
        <f t="shared" ref="O25:T25" si="84">N25*(1+N10)</f>
        <v>1.028</v>
      </c>
      <c r="P25" s="3">
        <f t="shared" si="84"/>
        <v>1.0608960000000001</v>
      </c>
      <c r="Q25" s="3">
        <f t="shared" si="84"/>
        <v>1.101210048</v>
      </c>
      <c r="R25" s="3">
        <f t="shared" si="84"/>
        <v>1.143056029824</v>
      </c>
      <c r="S25" s="3">
        <f t="shared" si="84"/>
        <v>1.143056029824</v>
      </c>
      <c r="T25" s="3">
        <f t="shared" si="84"/>
        <v>1.143056029824</v>
      </c>
      <c r="U25" s="3">
        <f t="shared" ref="U25" si="85">T25*(1+T10)</f>
        <v>1.143056029824</v>
      </c>
      <c r="V25" s="3">
        <f t="shared" ref="V25" si="86">U25*(1+U10)</f>
        <v>1.143056029824</v>
      </c>
      <c r="W25" s="3">
        <f t="shared" ref="W25" si="87">V25*(1+V10)</f>
        <v>1.143056029824</v>
      </c>
      <c r="X25" s="3">
        <f t="shared" ref="X25" si="88">W25*(1+W10)</f>
        <v>1.143056029824</v>
      </c>
      <c r="Y25" s="3">
        <f t="shared" ref="Y25" si="89">X25*(1+X10)</f>
        <v>1.143056029824</v>
      </c>
      <c r="Z25" s="3">
        <f t="shared" ref="Z25" si="90">Y25*(1+Y10)</f>
        <v>1.143056029824</v>
      </c>
    </row>
    <row r="26" spans="1:26" s="11" customFormat="1" ht="15" x14ac:dyDescent="0.25">
      <c r="A26" s="2" t="s">
        <v>48</v>
      </c>
      <c r="B26" s="2"/>
      <c r="C26" s="2"/>
      <c r="D26" s="2"/>
      <c r="E26" s="2"/>
      <c r="F26" s="2"/>
      <c r="G26" s="3"/>
      <c r="H26" s="3"/>
      <c r="I26" s="3"/>
      <c r="J26" s="3"/>
      <c r="K26" s="3"/>
      <c r="L26" s="3"/>
      <c r="M26" s="3"/>
      <c r="N26" s="3"/>
      <c r="O26" s="3">
        <v>1</v>
      </c>
      <c r="P26" s="3">
        <f>O26*(1+O10)</f>
        <v>1.032</v>
      </c>
      <c r="Q26" s="3">
        <f>P26*(1+P10)</f>
        <v>1.0712160000000002</v>
      </c>
      <c r="R26" s="3">
        <f>Q26*(1+Q10)</f>
        <v>1.1119222080000002</v>
      </c>
      <c r="S26" s="3">
        <f>R26*(1+R10)</f>
        <v>1.1119222080000002</v>
      </c>
      <c r="T26" s="3">
        <f>S26*(1+S10)</f>
        <v>1.1119222080000002</v>
      </c>
      <c r="U26" s="3">
        <f t="shared" ref="U26:Z26" si="91">T26*(1+T10)</f>
        <v>1.1119222080000002</v>
      </c>
      <c r="V26" s="3">
        <f t="shared" si="91"/>
        <v>1.1119222080000002</v>
      </c>
      <c r="W26" s="3">
        <f t="shared" si="91"/>
        <v>1.1119222080000002</v>
      </c>
      <c r="X26" s="3">
        <f t="shared" si="91"/>
        <v>1.1119222080000002</v>
      </c>
      <c r="Y26" s="3">
        <f t="shared" si="91"/>
        <v>1.1119222080000002</v>
      </c>
      <c r="Z26" s="3">
        <f t="shared" si="91"/>
        <v>1.1119222080000002</v>
      </c>
    </row>
    <row r="27" spans="1:26" s="11" customFormat="1" ht="15" x14ac:dyDescent="0.25">
      <c r="A27" s="2" t="s">
        <v>52</v>
      </c>
      <c r="B27" s="2"/>
      <c r="C27" s="2"/>
      <c r="D27" s="2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  <c r="P27" s="3">
        <v>1</v>
      </c>
      <c r="Q27" s="3">
        <f>P27*(1+P10)</f>
        <v>1.038</v>
      </c>
      <c r="R27" s="3">
        <f>Q27*(1+Q10)</f>
        <v>1.0774440000000001</v>
      </c>
      <c r="S27" s="3">
        <f>R27*(1+R10)</f>
        <v>1.0774440000000001</v>
      </c>
      <c r="T27" s="3">
        <f>S27*(1+S10)</f>
        <v>1.0774440000000001</v>
      </c>
      <c r="U27" s="3">
        <f t="shared" ref="U27:Z27" si="92">T27*(1+T10)</f>
        <v>1.0774440000000001</v>
      </c>
      <c r="V27" s="3">
        <f t="shared" si="92"/>
        <v>1.0774440000000001</v>
      </c>
      <c r="W27" s="3">
        <f t="shared" si="92"/>
        <v>1.0774440000000001</v>
      </c>
      <c r="X27" s="3">
        <f t="shared" si="92"/>
        <v>1.0774440000000001</v>
      </c>
      <c r="Y27" s="3">
        <f t="shared" si="92"/>
        <v>1.0774440000000001</v>
      </c>
      <c r="Z27" s="3">
        <f t="shared" si="92"/>
        <v>1.0774440000000001</v>
      </c>
    </row>
    <row r="28" spans="1:26" s="11" customFormat="1" ht="15" x14ac:dyDescent="0.25">
      <c r="A28" s="2" t="s">
        <v>53</v>
      </c>
      <c r="B28" s="2"/>
      <c r="C28" s="2"/>
      <c r="D28" s="2"/>
      <c r="E28" s="2"/>
      <c r="F28" s="2"/>
      <c r="G28" s="3"/>
      <c r="H28" s="3"/>
      <c r="I28" s="3"/>
      <c r="J28" s="3"/>
      <c r="K28" s="3"/>
      <c r="L28" s="3"/>
      <c r="M28" s="3"/>
      <c r="N28" s="3"/>
      <c r="O28" s="3"/>
      <c r="P28" s="3"/>
      <c r="Q28" s="3">
        <v>1</v>
      </c>
      <c r="R28" s="3">
        <f>Q28*(1+Q10)</f>
        <v>1.038</v>
      </c>
      <c r="S28" s="3">
        <f>R28*(1+R10)</f>
        <v>1.038</v>
      </c>
      <c r="T28" s="3">
        <f>S28*(1+S10)</f>
        <v>1.038</v>
      </c>
      <c r="U28" s="3">
        <f t="shared" ref="U28:Z28" si="93">T28*(1+T10)</f>
        <v>1.038</v>
      </c>
      <c r="V28" s="3">
        <f t="shared" si="93"/>
        <v>1.038</v>
      </c>
      <c r="W28" s="3">
        <f t="shared" si="93"/>
        <v>1.038</v>
      </c>
      <c r="X28" s="3">
        <f t="shared" si="93"/>
        <v>1.038</v>
      </c>
      <c r="Y28" s="3">
        <f t="shared" si="93"/>
        <v>1.038</v>
      </c>
      <c r="Z28" s="3">
        <f t="shared" si="93"/>
        <v>1.038</v>
      </c>
    </row>
    <row r="29" spans="1:26" s="11" customFormat="1" ht="15" x14ac:dyDescent="0.25">
      <c r="A29" s="2" t="s">
        <v>54</v>
      </c>
      <c r="B29" s="2"/>
      <c r="C29" s="2"/>
      <c r="D29" s="2"/>
      <c r="E29" s="2"/>
      <c r="F29" s="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1</v>
      </c>
      <c r="S29" s="3">
        <f>R29*(1+R10)</f>
        <v>1</v>
      </c>
      <c r="T29" s="3">
        <f>S29*(1+S10)</f>
        <v>1</v>
      </c>
      <c r="U29" s="3">
        <f t="shared" ref="U29:Z29" si="94">T29*(1+T10)</f>
        <v>1</v>
      </c>
      <c r="V29" s="3">
        <f t="shared" si="94"/>
        <v>1</v>
      </c>
      <c r="W29" s="3">
        <f t="shared" si="94"/>
        <v>1</v>
      </c>
      <c r="X29" s="3">
        <f t="shared" si="94"/>
        <v>1</v>
      </c>
      <c r="Y29" s="3">
        <f t="shared" si="94"/>
        <v>1</v>
      </c>
      <c r="Z29" s="3">
        <f t="shared" si="94"/>
        <v>1</v>
      </c>
    </row>
    <row r="30" spans="1:26" s="11" customFormat="1" ht="15" x14ac:dyDescent="0.25">
      <c r="A30" s="2" t="s">
        <v>55</v>
      </c>
      <c r="B30" s="2"/>
      <c r="C30" s="2"/>
      <c r="D30" s="2"/>
      <c r="E30" s="2"/>
      <c r="F30" s="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v>1</v>
      </c>
      <c r="T30" s="3">
        <f>S30*(1+S10)</f>
        <v>1</v>
      </c>
      <c r="U30" s="3">
        <f t="shared" ref="U30:Z30" si="95">T30*(1+T10)</f>
        <v>1</v>
      </c>
      <c r="V30" s="3">
        <f t="shared" si="95"/>
        <v>1</v>
      </c>
      <c r="W30" s="3">
        <f t="shared" si="95"/>
        <v>1</v>
      </c>
      <c r="X30" s="3">
        <f t="shared" si="95"/>
        <v>1</v>
      </c>
      <c r="Y30" s="3">
        <f t="shared" si="95"/>
        <v>1</v>
      </c>
      <c r="Z30" s="3">
        <f t="shared" si="95"/>
        <v>1</v>
      </c>
    </row>
    <row r="31" spans="1:26" s="11" customFormat="1" ht="15" x14ac:dyDescent="0.25">
      <c r="A31" s="2" t="s">
        <v>56</v>
      </c>
      <c r="B31" s="2"/>
      <c r="C31" s="2"/>
      <c r="D31" s="2"/>
      <c r="E31" s="2"/>
      <c r="F31" s="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>
        <v>1</v>
      </c>
      <c r="U31" s="3">
        <f t="shared" ref="U31:Z31" si="96">T31*(1+T10)</f>
        <v>1</v>
      </c>
      <c r="V31" s="3">
        <f t="shared" si="96"/>
        <v>1</v>
      </c>
      <c r="W31" s="3">
        <f t="shared" si="96"/>
        <v>1</v>
      </c>
      <c r="X31" s="3">
        <f t="shared" si="96"/>
        <v>1</v>
      </c>
      <c r="Y31" s="3">
        <f t="shared" si="96"/>
        <v>1</v>
      </c>
      <c r="Z31" s="3">
        <f t="shared" si="96"/>
        <v>1</v>
      </c>
    </row>
    <row r="32" spans="1:26" s="11" customFormat="1" ht="15" x14ac:dyDescent="0.25">
      <c r="A32" s="2" t="s">
        <v>68</v>
      </c>
      <c r="B32" s="2"/>
      <c r="C32" s="2"/>
      <c r="D32" s="2"/>
      <c r="E32" s="2"/>
      <c r="F32" s="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v>1</v>
      </c>
      <c r="V32" s="3">
        <f>U32*(1+U10)</f>
        <v>1</v>
      </c>
      <c r="W32" s="3">
        <f t="shared" ref="W32:Z32" si="97">V32*(1+V10)</f>
        <v>1</v>
      </c>
      <c r="X32" s="3">
        <f t="shared" si="97"/>
        <v>1</v>
      </c>
      <c r="Y32" s="3">
        <f t="shared" si="97"/>
        <v>1</v>
      </c>
      <c r="Z32" s="3">
        <f t="shared" si="97"/>
        <v>1</v>
      </c>
    </row>
    <row r="33" spans="1:26" s="11" customFormat="1" ht="15" x14ac:dyDescent="0.25">
      <c r="A33" s="2" t="s">
        <v>69</v>
      </c>
      <c r="B33" s="2"/>
      <c r="C33" s="2"/>
      <c r="D33" s="2"/>
      <c r="E33" s="2"/>
      <c r="F33" s="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1</v>
      </c>
      <c r="W33" s="3">
        <f>V33*(1+V10)</f>
        <v>1</v>
      </c>
      <c r="X33" s="3">
        <f t="shared" ref="X33:Z33" si="98">W33*(1+W10)</f>
        <v>1</v>
      </c>
      <c r="Y33" s="3">
        <f t="shared" si="98"/>
        <v>1</v>
      </c>
      <c r="Z33" s="3">
        <f t="shared" si="98"/>
        <v>1</v>
      </c>
    </row>
    <row r="34" spans="1:26" s="11" customFormat="1" ht="15" x14ac:dyDescent="0.25">
      <c r="A34" s="2" t="s">
        <v>70</v>
      </c>
      <c r="B34" s="2"/>
      <c r="C34" s="2"/>
      <c r="D34" s="2"/>
      <c r="E34" s="2"/>
      <c r="F34" s="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>
        <v>1</v>
      </c>
      <c r="X34" s="3">
        <f>W34*(1+W10)</f>
        <v>1</v>
      </c>
      <c r="Y34" s="3">
        <f t="shared" ref="Y34:Z34" si="99">X34*(1+X10)</f>
        <v>1</v>
      </c>
      <c r="Z34" s="3">
        <f t="shared" si="99"/>
        <v>1</v>
      </c>
    </row>
    <row r="35" spans="1:26" s="11" customFormat="1" ht="15" x14ac:dyDescent="0.25">
      <c r="A35" s="2" t="s">
        <v>71</v>
      </c>
      <c r="B35" s="2"/>
      <c r="C35" s="2"/>
      <c r="D35" s="2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>
        <v>1</v>
      </c>
      <c r="Y35" s="3">
        <f>X35*(1+X10)</f>
        <v>1</v>
      </c>
      <c r="Z35" s="3">
        <f>Y35*(1+Y10)</f>
        <v>1</v>
      </c>
    </row>
    <row r="36" spans="1:26" s="11" customFormat="1" ht="15" x14ac:dyDescent="0.25">
      <c r="A36" s="2" t="s">
        <v>72</v>
      </c>
      <c r="B36" s="2"/>
      <c r="C36" s="2"/>
      <c r="D36" s="2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>
        <v>1</v>
      </c>
      <c r="Z36" s="3">
        <f>Y36*(1+Y10)</f>
        <v>1</v>
      </c>
    </row>
    <row r="37" spans="1:26" s="11" customFormat="1" ht="15" x14ac:dyDescent="0.25">
      <c r="A37" s="2" t="s">
        <v>73</v>
      </c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>
        <v>1</v>
      </c>
    </row>
    <row r="38" spans="1:26" s="11" customFormat="1" ht="15" x14ac:dyDescent="0.25">
      <c r="A38" s="62"/>
      <c r="B38" s="62"/>
      <c r="C38" s="62"/>
      <c r="D38" s="62"/>
      <c r="E38" s="62"/>
      <c r="F38" s="6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s="11" customFormat="1" ht="15" x14ac:dyDescent="0.25">
      <c r="A39" s="16"/>
      <c r="B39" s="16"/>
      <c r="C39" s="16"/>
      <c r="D39" s="16"/>
      <c r="E39" s="16"/>
      <c r="F39" s="16"/>
      <c r="G39" s="16"/>
      <c r="H39" s="16"/>
      <c r="I39" s="10"/>
      <c r="J39" s="10"/>
      <c r="K39" s="10"/>
      <c r="L39" s="65"/>
    </row>
    <row r="40" spans="1:26" s="11" customFormat="1" ht="18" x14ac:dyDescent="0.25">
      <c r="A40" s="17" t="s">
        <v>4</v>
      </c>
      <c r="B40" s="16"/>
      <c r="C40" s="16"/>
      <c r="D40" s="16"/>
      <c r="E40" s="16"/>
      <c r="F40" s="16"/>
      <c r="G40" s="16"/>
      <c r="H40" s="16"/>
      <c r="I40" s="16"/>
      <c r="J40" s="16"/>
    </row>
    <row r="41" spans="1:26" s="11" customFormat="1" ht="15" x14ac:dyDescent="0.25">
      <c r="A41" s="25" t="s">
        <v>1</v>
      </c>
      <c r="B41" s="20"/>
      <c r="C41" s="26">
        <v>2007</v>
      </c>
      <c r="D41" s="16"/>
      <c r="E41" s="16"/>
      <c r="F41" s="16"/>
      <c r="G41" s="16"/>
      <c r="H41" s="16"/>
      <c r="I41" s="16"/>
      <c r="J41" s="16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s="11" customFormat="1" ht="15" x14ac:dyDescent="0.25">
      <c r="A42" s="25" t="s">
        <v>0</v>
      </c>
      <c r="B42" s="20"/>
      <c r="C42" s="27">
        <v>2007</v>
      </c>
      <c r="D42" s="27">
        <v>2008</v>
      </c>
      <c r="E42" s="27">
        <v>2009</v>
      </c>
      <c r="F42" s="27">
        <v>2010</v>
      </c>
      <c r="G42" s="27">
        <v>2011</v>
      </c>
      <c r="H42" s="27">
        <v>2012</v>
      </c>
      <c r="I42" s="27">
        <v>2013</v>
      </c>
      <c r="J42" s="27">
        <v>2014</v>
      </c>
      <c r="K42" s="27">
        <v>2015</v>
      </c>
      <c r="L42" s="27">
        <v>2016</v>
      </c>
      <c r="M42" s="21">
        <v>2017</v>
      </c>
      <c r="N42" s="21">
        <v>2018</v>
      </c>
      <c r="O42" s="21">
        <v>2019</v>
      </c>
      <c r="P42" s="21">
        <v>2020</v>
      </c>
      <c r="Q42" s="21">
        <v>2021</v>
      </c>
      <c r="R42" s="21">
        <v>2022</v>
      </c>
      <c r="S42" s="21">
        <v>2023</v>
      </c>
      <c r="T42" s="21">
        <v>2024</v>
      </c>
      <c r="U42" s="21">
        <v>2025</v>
      </c>
      <c r="V42" s="21">
        <v>2026</v>
      </c>
      <c r="W42" s="21">
        <v>2027</v>
      </c>
      <c r="X42" s="21">
        <v>2028</v>
      </c>
      <c r="Y42" s="21">
        <v>2029</v>
      </c>
      <c r="Z42" s="21">
        <v>2030</v>
      </c>
    </row>
    <row r="43" spans="1:26" s="11" customFormat="1" ht="15" x14ac:dyDescent="0.25">
      <c r="A43" s="25" t="s">
        <v>15</v>
      </c>
      <c r="B43" s="28" t="s">
        <v>2</v>
      </c>
      <c r="C43" s="4">
        <v>49.9</v>
      </c>
      <c r="D43" s="4">
        <v>53.87</v>
      </c>
      <c r="E43" s="4">
        <v>60.11</v>
      </c>
      <c r="F43" s="4">
        <v>63.76</v>
      </c>
      <c r="G43" s="4">
        <v>67.94</v>
      </c>
      <c r="H43" s="4">
        <v>72.7</v>
      </c>
      <c r="I43" s="4">
        <v>78.849999999999994</v>
      </c>
      <c r="J43" s="58">
        <v>81.31</v>
      </c>
      <c r="K43" s="4">
        <v>83.434328144720496</v>
      </c>
      <c r="L43" s="4">
        <v>85.05</v>
      </c>
      <c r="M43" s="4">
        <v>88.51</v>
      </c>
      <c r="N43" s="4">
        <v>93.21</v>
      </c>
      <c r="O43" s="4">
        <v>98.98</v>
      </c>
      <c r="P43" s="4">
        <v>104.36</v>
      </c>
      <c r="Q43" s="4">
        <v>110.39</v>
      </c>
      <c r="R43" s="4">
        <v>117.37873671565301</v>
      </c>
      <c r="S43" s="4">
        <v>124.74006034682083</v>
      </c>
      <c r="T43" s="4">
        <v>127.64099198279339</v>
      </c>
      <c r="U43" s="4">
        <v>130.54192361876596</v>
      </c>
      <c r="V43" s="4"/>
      <c r="W43" s="4"/>
      <c r="X43" s="4"/>
      <c r="Y43" s="4"/>
      <c r="Z43" s="4"/>
    </row>
    <row r="44" spans="1:26" s="11" customFormat="1" ht="15" x14ac:dyDescent="0.25">
      <c r="A44" s="25" t="s">
        <v>14</v>
      </c>
      <c r="B44" s="28" t="s">
        <v>2</v>
      </c>
      <c r="C44" s="1">
        <f t="shared" ref="C44:T44" si="100">C43/B13</f>
        <v>49.9</v>
      </c>
      <c r="D44" s="1">
        <f t="shared" si="100"/>
        <v>52.402723735408557</v>
      </c>
      <c r="E44" s="1">
        <f t="shared" si="100"/>
        <v>55.007302583174408</v>
      </c>
      <c r="F44" s="1">
        <f t="shared" si="100"/>
        <v>57.769758951875353</v>
      </c>
      <c r="G44" s="1">
        <f t="shared" si="100"/>
        <v>60.647338590997222</v>
      </c>
      <c r="H44" s="1">
        <f t="shared" si="100"/>
        <v>63.686360613828846</v>
      </c>
      <c r="I44" s="1">
        <f t="shared" si="100"/>
        <v>66.867239879045215</v>
      </c>
      <c r="J44" s="1">
        <f t="shared" si="100"/>
        <v>68.001376725402608</v>
      </c>
      <c r="K44" s="1">
        <f t="shared" si="100"/>
        <v>69.499999999999986</v>
      </c>
      <c r="L44" s="1">
        <f t="shared" si="100"/>
        <v>70.633937441599016</v>
      </c>
      <c r="M44" s="1">
        <f t="shared" si="100"/>
        <v>72.99648846033007</v>
      </c>
      <c r="N44" s="1">
        <f t="shared" si="100"/>
        <v>74.997756234101857</v>
      </c>
      <c r="O44" s="1">
        <f t="shared" si="100"/>
        <v>78.002311001753682</v>
      </c>
      <c r="P44" s="1">
        <f t="shared" si="100"/>
        <v>80.002024306909206</v>
      </c>
      <c r="Q44" s="42">
        <f t="shared" si="100"/>
        <v>82.000583319588685</v>
      </c>
      <c r="R44" s="1">
        <f t="shared" si="100"/>
        <v>83.999999999999716</v>
      </c>
      <c r="S44" s="1">
        <f t="shared" si="100"/>
        <v>86</v>
      </c>
      <c r="T44" s="1">
        <f t="shared" si="100"/>
        <v>88</v>
      </c>
      <c r="U44" s="1">
        <f t="shared" ref="U44" si="101">U43/T13</f>
        <v>90</v>
      </c>
      <c r="V44" s="1">
        <f t="shared" ref="V44" si="102">V43/U13</f>
        <v>0</v>
      </c>
      <c r="W44" s="1">
        <f t="shared" ref="W44" si="103">W43/V13</f>
        <v>0</v>
      </c>
      <c r="X44" s="1">
        <f t="shared" ref="X44" si="104">X43/W13</f>
        <v>0</v>
      </c>
      <c r="Y44" s="1">
        <f t="shared" ref="Y44" si="105">Y43/X13</f>
        <v>0</v>
      </c>
      <c r="Z44" s="1">
        <f t="shared" ref="Z44" si="106">Z43/Y13</f>
        <v>0</v>
      </c>
    </row>
    <row r="45" spans="1:26" s="11" customFormat="1" ht="15" x14ac:dyDescent="0.25">
      <c r="K45"/>
      <c r="L45"/>
    </row>
    <row r="46" spans="1:26" s="11" customFormat="1" ht="15" x14ac:dyDescent="0.25">
      <c r="K46"/>
      <c r="L46"/>
    </row>
    <row r="47" spans="1:26" s="11" customFormat="1" ht="18" x14ac:dyDescent="0.25">
      <c r="A47" s="17" t="s">
        <v>5</v>
      </c>
      <c r="B47" s="16"/>
      <c r="C47" s="16"/>
      <c r="D47" s="16"/>
      <c r="E47" s="16"/>
      <c r="F47" s="16"/>
      <c r="G47" s="16"/>
      <c r="H47" s="16"/>
      <c r="I47" s="16"/>
      <c r="J47" s="16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s="11" customFormat="1" ht="15" x14ac:dyDescent="0.25">
      <c r="A48" s="25" t="s">
        <v>1</v>
      </c>
      <c r="B48" s="20"/>
      <c r="C48" s="26">
        <v>2008</v>
      </c>
      <c r="D48" s="16"/>
      <c r="E48" s="16"/>
      <c r="F48" s="16"/>
      <c r="G48" s="16"/>
      <c r="H48" s="16"/>
      <c r="I48" s="16"/>
      <c r="J48" s="16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s="11" customFormat="1" ht="15" x14ac:dyDescent="0.25">
      <c r="A49" s="25" t="s">
        <v>0</v>
      </c>
      <c r="B49" s="20"/>
      <c r="C49" s="27">
        <v>2007</v>
      </c>
      <c r="D49" s="27">
        <v>2008</v>
      </c>
      <c r="E49" s="27">
        <v>2009</v>
      </c>
      <c r="F49" s="27">
        <v>2010</v>
      </c>
      <c r="G49" s="27">
        <v>2011</v>
      </c>
      <c r="H49" s="27">
        <v>2012</v>
      </c>
      <c r="I49" s="27">
        <v>2013</v>
      </c>
      <c r="J49" s="27">
        <v>2014</v>
      </c>
      <c r="K49" s="27">
        <v>2015</v>
      </c>
      <c r="L49" s="27">
        <v>2016</v>
      </c>
      <c r="M49" s="21">
        <v>2017</v>
      </c>
      <c r="N49" s="21">
        <v>2018</v>
      </c>
      <c r="O49" s="21">
        <v>2019</v>
      </c>
      <c r="P49" s="21">
        <v>2020</v>
      </c>
      <c r="Q49" s="21">
        <v>2021</v>
      </c>
      <c r="R49" s="21">
        <v>2022</v>
      </c>
      <c r="S49" s="21">
        <v>2023</v>
      </c>
      <c r="T49" s="21">
        <v>2024</v>
      </c>
      <c r="U49" s="21">
        <v>2025</v>
      </c>
      <c r="V49" s="21">
        <v>2026</v>
      </c>
      <c r="W49" s="21">
        <v>2027</v>
      </c>
      <c r="X49" s="21">
        <v>2028</v>
      </c>
      <c r="Y49" s="21">
        <v>2029</v>
      </c>
      <c r="Z49" s="21">
        <v>2030</v>
      </c>
    </row>
    <row r="50" spans="1:26" s="11" customFormat="1" ht="15" x14ac:dyDescent="0.25">
      <c r="A50" s="25" t="s">
        <v>15</v>
      </c>
      <c r="B50" s="28" t="s">
        <v>2</v>
      </c>
      <c r="C50" s="4">
        <v>0</v>
      </c>
      <c r="D50" s="4">
        <v>52.4</v>
      </c>
      <c r="E50" s="4">
        <v>58.48</v>
      </c>
      <c r="F50" s="4">
        <v>62.02</v>
      </c>
      <c r="G50" s="4">
        <v>66.09</v>
      </c>
      <c r="H50" s="4">
        <v>70.72</v>
      </c>
      <c r="I50" s="4">
        <v>76.709999999999994</v>
      </c>
      <c r="J50" s="4">
        <v>79.09</v>
      </c>
      <c r="K50" s="4">
        <v>81.161797806148357</v>
      </c>
      <c r="L50" s="4">
        <v>82.73</v>
      </c>
      <c r="M50" s="4">
        <v>86.1</v>
      </c>
      <c r="N50" s="4">
        <v>90.67</v>
      </c>
      <c r="O50" s="4">
        <v>96.28</v>
      </c>
      <c r="P50" s="4">
        <v>101.51</v>
      </c>
      <c r="Q50" s="4">
        <v>107.38</v>
      </c>
      <c r="R50" s="4">
        <v>114.181650501608</v>
      </c>
      <c r="S50" s="4">
        <v>121.34247115449493</v>
      </c>
      <c r="T50" s="4">
        <v>124.16438908832041</v>
      </c>
      <c r="U50" s="4">
        <v>126.98630702214587</v>
      </c>
      <c r="V50" s="4"/>
      <c r="W50" s="4"/>
      <c r="X50" s="4"/>
      <c r="Y50" s="4"/>
      <c r="Z50" s="4"/>
    </row>
    <row r="51" spans="1:26" s="11" customFormat="1" ht="15" x14ac:dyDescent="0.25">
      <c r="A51" s="25" t="s">
        <v>14</v>
      </c>
      <c r="B51" s="28" t="s">
        <v>2</v>
      </c>
      <c r="C51" s="34">
        <v>0</v>
      </c>
      <c r="D51" s="1">
        <f t="shared" ref="D51:U51" si="107">D50/C14</f>
        <v>52.4</v>
      </c>
      <c r="E51" s="1">
        <f t="shared" si="107"/>
        <v>55.014111006585139</v>
      </c>
      <c r="F51" s="1">
        <f t="shared" si="107"/>
        <v>57.766642139284492</v>
      </c>
      <c r="G51" s="1">
        <f t="shared" si="107"/>
        <v>60.647802774336462</v>
      </c>
      <c r="H51" s="1">
        <f t="shared" si="107"/>
        <v>63.686500776383149</v>
      </c>
      <c r="I51" s="1">
        <f t="shared" si="107"/>
        <v>66.873922362878403</v>
      </c>
      <c r="J51" s="1">
        <f t="shared" si="107"/>
        <v>67.996793678490107</v>
      </c>
      <c r="K51" s="1">
        <f t="shared" si="107"/>
        <v>69.5</v>
      </c>
      <c r="L51" s="1">
        <f t="shared" si="107"/>
        <v>70.630980865264021</v>
      </c>
      <c r="M51" s="1">
        <f t="shared" si="107"/>
        <v>72.997148241041486</v>
      </c>
      <c r="N51" s="1">
        <f t="shared" si="107"/>
        <v>74.996758516928494</v>
      </c>
      <c r="O51" s="1">
        <f t="shared" si="107"/>
        <v>77.999032666597429</v>
      </c>
      <c r="P51" s="1">
        <f t="shared" si="107"/>
        <v>79.996106180925622</v>
      </c>
      <c r="Q51" s="1">
        <f t="shared" si="107"/>
        <v>81.998087423584039</v>
      </c>
      <c r="R51" s="1">
        <f t="shared" si="107"/>
        <v>83.999999999999744</v>
      </c>
      <c r="S51" s="1">
        <f t="shared" si="107"/>
        <v>86</v>
      </c>
      <c r="T51" s="1">
        <f t="shared" si="107"/>
        <v>88</v>
      </c>
      <c r="U51" s="1">
        <f t="shared" si="107"/>
        <v>90</v>
      </c>
      <c r="V51" s="1">
        <f t="shared" ref="V51" si="108">V50/U14</f>
        <v>0</v>
      </c>
      <c r="W51" s="1">
        <f t="shared" ref="W51" si="109">W50/V14</f>
        <v>0</v>
      </c>
      <c r="X51" s="1">
        <f t="shared" ref="X51" si="110">X50/W14</f>
        <v>0</v>
      </c>
      <c r="Y51" s="1">
        <f t="shared" ref="Y51" si="111">Y50/X14</f>
        <v>0</v>
      </c>
      <c r="Z51" s="1">
        <f t="shared" ref="Z51" si="112">Z50/Y14</f>
        <v>0</v>
      </c>
    </row>
    <row r="52" spans="1:26" s="11" customFormat="1" ht="15" x14ac:dyDescent="0.25"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11" customFormat="1" ht="15" x14ac:dyDescent="0.25">
      <c r="A53"/>
      <c r="B53" s="5"/>
      <c r="C53" s="32"/>
      <c r="D53" s="32"/>
      <c r="E53" s="32"/>
      <c r="F53" s="32"/>
      <c r="G53" s="32"/>
      <c r="H53" s="3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11" customFormat="1" ht="18" x14ac:dyDescent="0.25">
      <c r="A54" s="17" t="s">
        <v>17</v>
      </c>
      <c r="B54" s="16"/>
      <c r="C54" s="16"/>
      <c r="D54" s="16"/>
      <c r="E54" s="16"/>
      <c r="F54" s="16"/>
      <c r="G54" s="16"/>
      <c r="H54" s="16"/>
      <c r="I54" s="16"/>
      <c r="J54" s="16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11" customFormat="1" ht="15" x14ac:dyDescent="0.25">
      <c r="A55" s="25" t="s">
        <v>1</v>
      </c>
      <c r="B55" s="20"/>
      <c r="C55" s="26">
        <v>2009</v>
      </c>
      <c r="D55" s="16"/>
      <c r="E55" s="16"/>
      <c r="F55" s="16"/>
      <c r="G55" s="16"/>
      <c r="H55" s="16"/>
      <c r="I55" s="16"/>
      <c r="J55" s="16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11" customFormat="1" ht="15" x14ac:dyDescent="0.25">
      <c r="A56" s="25" t="s">
        <v>0</v>
      </c>
      <c r="B56" s="20"/>
      <c r="C56" s="27">
        <v>2007</v>
      </c>
      <c r="D56" s="27">
        <v>2008</v>
      </c>
      <c r="E56" s="27">
        <v>2009</v>
      </c>
      <c r="F56" s="27">
        <v>2010</v>
      </c>
      <c r="G56" s="27">
        <v>2011</v>
      </c>
      <c r="H56" s="27">
        <v>2012</v>
      </c>
      <c r="I56" s="27">
        <v>2013</v>
      </c>
      <c r="J56" s="27">
        <v>2014</v>
      </c>
      <c r="K56" s="27">
        <v>2015</v>
      </c>
      <c r="L56" s="27">
        <v>2016</v>
      </c>
      <c r="M56" s="21">
        <v>2017</v>
      </c>
      <c r="N56" s="21">
        <v>2018</v>
      </c>
      <c r="O56" s="21">
        <v>2019</v>
      </c>
      <c r="P56" s="21">
        <v>2020</v>
      </c>
      <c r="Q56" s="21">
        <v>2021</v>
      </c>
      <c r="R56" s="21">
        <v>2022</v>
      </c>
      <c r="S56" s="21">
        <v>2023</v>
      </c>
      <c r="T56" s="21">
        <v>2024</v>
      </c>
      <c r="U56" s="21">
        <v>2025</v>
      </c>
      <c r="V56" s="21">
        <v>2026</v>
      </c>
      <c r="W56" s="21">
        <v>2027</v>
      </c>
      <c r="X56" s="21">
        <v>2028</v>
      </c>
      <c r="Y56" s="21">
        <v>2029</v>
      </c>
      <c r="Z56" s="21">
        <v>2030</v>
      </c>
    </row>
    <row r="57" spans="1:26" s="11" customFormat="1" ht="15" x14ac:dyDescent="0.25">
      <c r="A57" s="25" t="s">
        <v>15</v>
      </c>
      <c r="B57" s="28" t="s">
        <v>2</v>
      </c>
      <c r="C57" s="4">
        <v>0</v>
      </c>
      <c r="D57" s="4">
        <v>0</v>
      </c>
      <c r="E57" s="4">
        <v>55.01</v>
      </c>
      <c r="F57" s="4">
        <v>58.35</v>
      </c>
      <c r="G57" s="4">
        <v>62.18</v>
      </c>
      <c r="H57" s="4">
        <v>66.53</v>
      </c>
      <c r="I57" s="4">
        <v>72.16</v>
      </c>
      <c r="J57" s="4">
        <v>74.41</v>
      </c>
      <c r="K57" s="4">
        <v>76.351644220271268</v>
      </c>
      <c r="L57" s="4">
        <v>77.83</v>
      </c>
      <c r="M57" s="4">
        <v>81</v>
      </c>
      <c r="N57" s="4">
        <v>85.3</v>
      </c>
      <c r="O57" s="4">
        <v>90.57</v>
      </c>
      <c r="P57" s="4">
        <v>95.5</v>
      </c>
      <c r="Q57" s="4">
        <v>101.02</v>
      </c>
      <c r="R57" s="4">
        <v>107.41453480866265</v>
      </c>
      <c r="S57" s="4">
        <v>114.15096063452022</v>
      </c>
      <c r="T57" s="4">
        <v>116.80563413764858</v>
      </c>
      <c r="U57" s="4">
        <v>119.46030764077696</v>
      </c>
      <c r="V57" s="4"/>
      <c r="W57" s="4"/>
      <c r="X57" s="4"/>
      <c r="Y57" s="4"/>
      <c r="Z57" s="4"/>
    </row>
    <row r="58" spans="1:26" s="11" customFormat="1" ht="15" x14ac:dyDescent="0.25">
      <c r="A58" s="25" t="s">
        <v>14</v>
      </c>
      <c r="B58" s="28" t="s">
        <v>2</v>
      </c>
      <c r="C58" s="34">
        <v>0</v>
      </c>
      <c r="D58" s="34">
        <v>0</v>
      </c>
      <c r="E58" s="1">
        <f>E57/D15</f>
        <v>55.01</v>
      </c>
      <c r="F58" s="1">
        <f t="shared" ref="F58:U58" si="113">F57/E15</f>
        <v>57.772277227722775</v>
      </c>
      <c r="G58" s="1">
        <f t="shared" si="113"/>
        <v>60.654538360239961</v>
      </c>
      <c r="H58" s="1">
        <f t="shared" si="113"/>
        <v>63.687752533115031</v>
      </c>
      <c r="I58" s="1">
        <f t="shared" si="113"/>
        <v>66.870505001704331</v>
      </c>
      <c r="J58" s="1">
        <f t="shared" si="113"/>
        <v>68.003525438440818</v>
      </c>
      <c r="K58" s="1">
        <f t="shared" si="113"/>
        <v>69.5</v>
      </c>
      <c r="L58" s="1">
        <f t="shared" si="113"/>
        <v>70.633789712442137</v>
      </c>
      <c r="M58" s="1">
        <f t="shared" si="113"/>
        <v>72.999691695684021</v>
      </c>
      <c r="N58" s="1">
        <f t="shared" si="113"/>
        <v>74.999984361840987</v>
      </c>
      <c r="O58" s="1">
        <f t="shared" si="113"/>
        <v>77.995719246950472</v>
      </c>
      <c r="P58" s="1">
        <f t="shared" si="113"/>
        <v>80.001228579607258</v>
      </c>
      <c r="Q58" s="1">
        <f t="shared" si="113"/>
        <v>82.001340467469504</v>
      </c>
      <c r="R58" s="1">
        <f t="shared" si="113"/>
        <v>84</v>
      </c>
      <c r="S58" s="1">
        <f t="shared" si="113"/>
        <v>86</v>
      </c>
      <c r="T58" s="1">
        <f t="shared" si="113"/>
        <v>88</v>
      </c>
      <c r="U58" s="1">
        <f t="shared" si="113"/>
        <v>90</v>
      </c>
      <c r="V58" s="1">
        <f t="shared" ref="V58" si="114">V57/U15</f>
        <v>0</v>
      </c>
      <c r="W58" s="1">
        <f t="shared" ref="W58" si="115">W57/V15</f>
        <v>0</v>
      </c>
      <c r="X58" s="1">
        <f t="shared" ref="X58" si="116">X57/W15</f>
        <v>0</v>
      </c>
      <c r="Y58" s="1">
        <f t="shared" ref="Y58" si="117">Y57/X15</f>
        <v>0</v>
      </c>
      <c r="Z58" s="1">
        <f t="shared" ref="Z58" si="118">Z57/Y15</f>
        <v>0</v>
      </c>
    </row>
    <row r="59" spans="1:26" s="11" customFormat="1" ht="15" x14ac:dyDescent="0.25"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11" customFormat="1" ht="15" x14ac:dyDescent="0.25"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11" customFormat="1" ht="18" x14ac:dyDescent="0.25">
      <c r="A61" s="17" t="s">
        <v>18</v>
      </c>
      <c r="B61" s="16"/>
      <c r="C61" s="16"/>
      <c r="D61" s="16"/>
      <c r="E61" s="16"/>
      <c r="F61" s="16"/>
      <c r="G61" s="16"/>
      <c r="H61" s="16"/>
      <c r="I61" s="16"/>
      <c r="J61" s="16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11" customFormat="1" ht="15" x14ac:dyDescent="0.25">
      <c r="A62" s="25" t="s">
        <v>1</v>
      </c>
      <c r="B62" s="20"/>
      <c r="C62" s="26">
        <v>2010</v>
      </c>
      <c r="D62" s="16"/>
      <c r="E62" s="16"/>
      <c r="F62" s="16"/>
      <c r="G62" s="16"/>
      <c r="H62" s="16"/>
      <c r="I62" s="16"/>
      <c r="J62" s="16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11" customFormat="1" ht="15" x14ac:dyDescent="0.25">
      <c r="A63" s="25" t="s">
        <v>0</v>
      </c>
      <c r="B63" s="20"/>
      <c r="C63" s="27">
        <v>2007</v>
      </c>
      <c r="D63" s="27">
        <v>2008</v>
      </c>
      <c r="E63" s="27">
        <v>2009</v>
      </c>
      <c r="F63" s="27">
        <v>2010</v>
      </c>
      <c r="G63" s="27">
        <v>2011</v>
      </c>
      <c r="H63" s="27">
        <v>2012</v>
      </c>
      <c r="I63" s="27">
        <v>2013</v>
      </c>
      <c r="J63" s="27">
        <v>2014</v>
      </c>
      <c r="K63" s="27">
        <v>2015</v>
      </c>
      <c r="L63" s="27">
        <v>2016</v>
      </c>
      <c r="M63" s="21">
        <v>2017</v>
      </c>
      <c r="N63" s="21">
        <v>2018</v>
      </c>
      <c r="O63" s="21">
        <v>2019</v>
      </c>
      <c r="P63" s="21">
        <v>2020</v>
      </c>
      <c r="Q63" s="21">
        <v>2021</v>
      </c>
      <c r="R63" s="21">
        <v>2022</v>
      </c>
      <c r="S63" s="21">
        <v>2023</v>
      </c>
      <c r="T63" s="21">
        <v>2024</v>
      </c>
      <c r="U63" s="21">
        <v>2025</v>
      </c>
      <c r="V63" s="21">
        <v>2026</v>
      </c>
      <c r="W63" s="21">
        <v>2027</v>
      </c>
      <c r="X63" s="21">
        <v>2028</v>
      </c>
      <c r="Y63" s="21">
        <v>2029</v>
      </c>
      <c r="Z63" s="21">
        <v>2030</v>
      </c>
    </row>
    <row r="64" spans="1:26" s="11" customFormat="1" ht="15" x14ac:dyDescent="0.25">
      <c r="A64" s="25" t="s">
        <v>15</v>
      </c>
      <c r="B64" s="28" t="s">
        <v>2</v>
      </c>
      <c r="C64" s="4">
        <v>0</v>
      </c>
      <c r="D64" s="4">
        <v>0</v>
      </c>
      <c r="E64" s="4">
        <v>0</v>
      </c>
      <c r="F64" s="59">
        <v>57.77</v>
      </c>
      <c r="G64" s="59">
        <v>61.56</v>
      </c>
      <c r="H64" s="4">
        <v>65.87</v>
      </c>
      <c r="I64" s="4">
        <v>71.45</v>
      </c>
      <c r="J64" s="4">
        <v>73.67</v>
      </c>
      <c r="K64" s="4">
        <v>75.595687346803231</v>
      </c>
      <c r="L64" s="4">
        <v>77.06</v>
      </c>
      <c r="M64" s="4">
        <v>80.2</v>
      </c>
      <c r="N64" s="4">
        <v>84.46</v>
      </c>
      <c r="O64" s="4">
        <v>89.68</v>
      </c>
      <c r="P64" s="4">
        <v>94.55</v>
      </c>
      <c r="Q64" s="4">
        <v>100.02</v>
      </c>
      <c r="R64" s="4">
        <v>106.351024563032</v>
      </c>
      <c r="S64" s="4">
        <v>113.0207531034853</v>
      </c>
      <c r="T64" s="4">
        <v>115.6491427105431</v>
      </c>
      <c r="U64" s="4">
        <v>118.2775323176009</v>
      </c>
      <c r="V64" s="4"/>
      <c r="W64" s="4"/>
      <c r="X64" s="4"/>
      <c r="Y64" s="4"/>
      <c r="Z64" s="4"/>
    </row>
    <row r="65" spans="1:26" s="11" customFormat="1" ht="15" x14ac:dyDescent="0.25">
      <c r="A65" s="25" t="s">
        <v>14</v>
      </c>
      <c r="B65" s="28" t="s">
        <v>2</v>
      </c>
      <c r="C65" s="34">
        <v>0</v>
      </c>
      <c r="D65" s="1">
        <f>D64/C49</f>
        <v>0</v>
      </c>
      <c r="E65" s="1">
        <f>E64/D49</f>
        <v>0</v>
      </c>
      <c r="F65" s="1">
        <f>F64/E16</f>
        <v>57.77</v>
      </c>
      <c r="G65" s="1">
        <f t="shared" ref="G65:U65" si="119">G64/F16</f>
        <v>60.650246305418726</v>
      </c>
      <c r="H65" s="1">
        <f t="shared" si="119"/>
        <v>63.686508070792875</v>
      </c>
      <c r="I65" s="1">
        <f t="shared" si="119"/>
        <v>66.874675141290084</v>
      </c>
      <c r="J65" s="1">
        <f t="shared" si="119"/>
        <v>68.00050955839852</v>
      </c>
      <c r="K65" s="1">
        <f t="shared" si="119"/>
        <v>69.5</v>
      </c>
      <c r="L65" s="1">
        <f t="shared" si="119"/>
        <v>70.634334236068355</v>
      </c>
      <c r="M65" s="1">
        <f t="shared" si="119"/>
        <v>73.001494157207389</v>
      </c>
      <c r="N65" s="1">
        <f t="shared" si="119"/>
        <v>75.004028909649492</v>
      </c>
      <c r="O65" s="1">
        <f t="shared" si="119"/>
        <v>78.001575169340697</v>
      </c>
      <c r="P65" s="1">
        <f t="shared" si="119"/>
        <v>79.997458888208243</v>
      </c>
      <c r="Q65" s="1">
        <f t="shared" si="119"/>
        <v>82.00150281421368</v>
      </c>
      <c r="R65" s="1">
        <f t="shared" si="119"/>
        <v>83.999999999999787</v>
      </c>
      <c r="S65" s="1">
        <f t="shared" si="119"/>
        <v>86</v>
      </c>
      <c r="T65" s="1">
        <f t="shared" si="119"/>
        <v>88</v>
      </c>
      <c r="U65" s="1">
        <f t="shared" si="119"/>
        <v>90</v>
      </c>
      <c r="V65" s="1">
        <f t="shared" ref="V65" si="120">V64/U16</f>
        <v>0</v>
      </c>
      <c r="W65" s="1">
        <f t="shared" ref="W65" si="121">W64/V16</f>
        <v>0</v>
      </c>
      <c r="X65" s="1">
        <f t="shared" ref="X65" si="122">X64/W16</f>
        <v>0</v>
      </c>
      <c r="Y65" s="1">
        <f t="shared" ref="Y65" si="123">Y64/X16</f>
        <v>0</v>
      </c>
      <c r="Z65" s="1">
        <f t="shared" ref="Z65" si="124">Z64/Y16</f>
        <v>0</v>
      </c>
    </row>
    <row r="66" spans="1:26" s="11" customFormat="1" ht="15" x14ac:dyDescent="0.25">
      <c r="A66" s="29"/>
      <c r="B66" s="30"/>
      <c r="C66" s="9"/>
      <c r="D66" s="5"/>
      <c r="E66" s="5"/>
      <c r="F66" s="5"/>
      <c r="G66" s="5"/>
      <c r="H66" s="5"/>
      <c r="I66" s="5"/>
      <c r="J66" s="5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11" customFormat="1" ht="15" x14ac:dyDescent="0.25">
      <c r="A67" s="29"/>
      <c r="B67" s="30"/>
      <c r="C67" s="9"/>
      <c r="D67" s="5"/>
      <c r="E67" s="5"/>
      <c r="F67" s="5"/>
      <c r="G67" s="5"/>
      <c r="H67" s="5"/>
      <c r="I67" s="5"/>
      <c r="J67" s="5"/>
      <c r="K67"/>
      <c r="L6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11" customFormat="1" ht="18" x14ac:dyDescent="0.25">
      <c r="A68" s="17" t="s">
        <v>22</v>
      </c>
      <c r="B68" s="16"/>
      <c r="C68" s="16"/>
      <c r="D68" s="16"/>
      <c r="E68" s="16"/>
      <c r="F68" s="16"/>
      <c r="G68" s="16"/>
      <c r="H68" s="16"/>
      <c r="I68" s="16"/>
      <c r="J68" s="16"/>
      <c r="K68"/>
      <c r="L68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s="11" customFormat="1" ht="15" x14ac:dyDescent="0.25">
      <c r="A69" s="25" t="s">
        <v>1</v>
      </c>
      <c r="B69" s="20"/>
      <c r="C69" s="26">
        <v>2011</v>
      </c>
      <c r="D69" s="16"/>
      <c r="E69" s="16"/>
      <c r="F69" s="16"/>
      <c r="G69" s="16"/>
      <c r="H69" s="16"/>
      <c r="I69" s="16"/>
      <c r="J69" s="16"/>
      <c r="K69"/>
      <c r="L69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s="11" customFormat="1" ht="15" x14ac:dyDescent="0.25">
      <c r="A70" s="25" t="s">
        <v>0</v>
      </c>
      <c r="B70" s="20"/>
      <c r="C70" s="27">
        <v>2007</v>
      </c>
      <c r="D70" s="27">
        <v>2008</v>
      </c>
      <c r="E70" s="27">
        <v>2009</v>
      </c>
      <c r="F70" s="27">
        <v>2010</v>
      </c>
      <c r="G70" s="27">
        <v>2011</v>
      </c>
      <c r="H70" s="27">
        <v>2012</v>
      </c>
      <c r="I70" s="27">
        <v>2013</v>
      </c>
      <c r="J70" s="27">
        <v>2014</v>
      </c>
      <c r="K70" s="27">
        <v>2015</v>
      </c>
      <c r="L70" s="27">
        <v>2016</v>
      </c>
      <c r="M70" s="21">
        <v>2017</v>
      </c>
      <c r="N70" s="21">
        <v>2018</v>
      </c>
      <c r="O70" s="21">
        <v>2019</v>
      </c>
      <c r="P70" s="21">
        <v>2020</v>
      </c>
      <c r="Q70" s="21">
        <v>2021</v>
      </c>
      <c r="R70" s="21">
        <v>2022</v>
      </c>
      <c r="S70" s="21">
        <v>2023</v>
      </c>
      <c r="T70" s="21">
        <v>2024</v>
      </c>
      <c r="U70" s="21">
        <v>2025</v>
      </c>
      <c r="V70" s="21">
        <v>2026</v>
      </c>
      <c r="W70" s="21">
        <v>2027</v>
      </c>
      <c r="X70" s="21">
        <v>2028</v>
      </c>
      <c r="Y70" s="21">
        <v>2029</v>
      </c>
      <c r="Z70" s="21">
        <v>2030</v>
      </c>
    </row>
    <row r="71" spans="1:26" s="11" customFormat="1" ht="15" customHeight="1" x14ac:dyDescent="0.25">
      <c r="A71" s="25" t="s">
        <v>15</v>
      </c>
      <c r="B71" s="28" t="s">
        <v>2</v>
      </c>
      <c r="C71" s="4">
        <v>0</v>
      </c>
      <c r="D71" s="4">
        <v>0</v>
      </c>
      <c r="E71" s="4">
        <v>0</v>
      </c>
      <c r="F71" s="4">
        <v>0</v>
      </c>
      <c r="G71" s="59">
        <v>60.65</v>
      </c>
      <c r="H71" s="4">
        <v>64.900000000000006</v>
      </c>
      <c r="I71" s="4">
        <v>70.39</v>
      </c>
      <c r="J71" s="4">
        <v>72.58</v>
      </c>
      <c r="K71" s="4">
        <v>74.478509701283983</v>
      </c>
      <c r="L71" s="4">
        <v>75.92</v>
      </c>
      <c r="M71" s="4">
        <v>79.010000000000005</v>
      </c>
      <c r="N71" s="4">
        <v>83.21</v>
      </c>
      <c r="O71" s="4">
        <v>88.35</v>
      </c>
      <c r="P71" s="4">
        <v>93.16</v>
      </c>
      <c r="Q71" s="4">
        <v>98.54</v>
      </c>
      <c r="R71" s="4">
        <v>104.779334544859</v>
      </c>
      <c r="S71" s="4">
        <v>111.35049566845848</v>
      </c>
      <c r="T71" s="4">
        <v>113.94004207935286</v>
      </c>
      <c r="U71" s="4">
        <v>116.52958849024725</v>
      </c>
      <c r="V71" s="4"/>
      <c r="W71" s="4"/>
      <c r="X71" s="4"/>
      <c r="Y71" s="4"/>
      <c r="Z71" s="4"/>
    </row>
    <row r="72" spans="1:26" s="11" customFormat="1" ht="15" customHeight="1" x14ac:dyDescent="0.25">
      <c r="A72" s="25" t="s">
        <v>14</v>
      </c>
      <c r="B72" s="28" t="s">
        <v>2</v>
      </c>
      <c r="C72" s="34">
        <v>0</v>
      </c>
      <c r="D72" s="1">
        <f>D71/C56</f>
        <v>0</v>
      </c>
      <c r="E72" s="1">
        <f>E71/D56</f>
        <v>0</v>
      </c>
      <c r="F72" s="1">
        <f>F$71/E$16</f>
        <v>0</v>
      </c>
      <c r="G72" s="1">
        <f>G71/F17</f>
        <v>60.65</v>
      </c>
      <c r="H72" s="1">
        <f t="shared" ref="H72:U72" si="125">H71/G17</f>
        <v>63.689892051030434</v>
      </c>
      <c r="I72" s="1">
        <f t="shared" si="125"/>
        <v>66.870790887940373</v>
      </c>
      <c r="J72" s="1">
        <f t="shared" si="125"/>
        <v>67.999309603702898</v>
      </c>
      <c r="K72" s="1">
        <f t="shared" si="125"/>
        <v>69.5</v>
      </c>
      <c r="L72" s="1">
        <f t="shared" si="125"/>
        <v>70.633234298343396</v>
      </c>
      <c r="M72" s="1">
        <f t="shared" si="125"/>
        <v>72.997079478321297</v>
      </c>
      <c r="N72" s="1">
        <f t="shared" si="125"/>
        <v>75.002386031914639</v>
      </c>
      <c r="O72" s="1">
        <f t="shared" si="125"/>
        <v>77.997443729977874</v>
      </c>
      <c r="P72" s="1">
        <f t="shared" si="125"/>
        <v>80.003719926767417</v>
      </c>
      <c r="Q72" s="1">
        <f t="shared" si="125"/>
        <v>81.999945097203593</v>
      </c>
      <c r="R72" s="1">
        <f t="shared" si="125"/>
        <v>83.999999999999659</v>
      </c>
      <c r="S72" s="1">
        <f t="shared" si="125"/>
        <v>86</v>
      </c>
      <c r="T72" s="1">
        <f t="shared" si="125"/>
        <v>88</v>
      </c>
      <c r="U72" s="1">
        <f t="shared" si="125"/>
        <v>90</v>
      </c>
      <c r="V72" s="1">
        <f t="shared" ref="V72" si="126">V71/U17</f>
        <v>0</v>
      </c>
      <c r="W72" s="1">
        <f t="shared" ref="W72" si="127">W71/V17</f>
        <v>0</v>
      </c>
      <c r="X72" s="1">
        <f t="shared" ref="X72" si="128">X71/W17</f>
        <v>0</v>
      </c>
      <c r="Y72" s="1">
        <f t="shared" ref="Y72" si="129">Y71/X17</f>
        <v>0</v>
      </c>
      <c r="Z72" s="1">
        <f t="shared" ref="Z72" si="130">Z71/Y17</f>
        <v>0</v>
      </c>
    </row>
    <row r="73" spans="1:26" ht="1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</row>
    <row r="74" spans="1:26" ht="15" customHeight="1" x14ac:dyDescent="0.25">
      <c r="B74" s="16"/>
      <c r="C74" s="16"/>
      <c r="D74" s="16"/>
      <c r="E74" s="16"/>
      <c r="F74" s="16"/>
      <c r="G74" s="16"/>
      <c r="H74" s="16"/>
      <c r="I74" s="16"/>
      <c r="J74" s="16"/>
    </row>
    <row r="75" spans="1:26" ht="15" customHeight="1" x14ac:dyDescent="0.25">
      <c r="A75" s="17" t="s">
        <v>24</v>
      </c>
      <c r="B75" s="16"/>
      <c r="C75" s="16"/>
      <c r="D75" s="16"/>
      <c r="E75" s="16"/>
      <c r="F75" s="16"/>
      <c r="G75" s="16"/>
      <c r="H75" s="16"/>
      <c r="I75" s="16"/>
      <c r="J75" s="16"/>
    </row>
    <row r="76" spans="1:26" ht="15" customHeight="1" x14ac:dyDescent="0.25">
      <c r="A76" s="25" t="s">
        <v>1</v>
      </c>
      <c r="B76" s="20"/>
      <c r="C76" s="26">
        <v>2012</v>
      </c>
      <c r="D76" s="16"/>
      <c r="E76" s="16"/>
      <c r="F76" s="16"/>
      <c r="G76" s="16"/>
      <c r="H76" s="16"/>
      <c r="I76" s="16"/>
      <c r="J76" s="16"/>
    </row>
    <row r="77" spans="1:26" ht="15" customHeight="1" x14ac:dyDescent="0.25">
      <c r="A77" s="25" t="s">
        <v>0</v>
      </c>
      <c r="B77" s="20"/>
      <c r="C77" s="27">
        <v>2007</v>
      </c>
      <c r="D77" s="27">
        <v>2008</v>
      </c>
      <c r="E77" s="27">
        <v>2009</v>
      </c>
      <c r="F77" s="27">
        <v>2010</v>
      </c>
      <c r="G77" s="27">
        <v>2011</v>
      </c>
      <c r="H77" s="27">
        <v>2012</v>
      </c>
      <c r="I77" s="66">
        <v>2013</v>
      </c>
      <c r="J77" s="27">
        <v>2014</v>
      </c>
      <c r="K77" s="27">
        <v>2015</v>
      </c>
      <c r="L77" s="27">
        <v>2016</v>
      </c>
      <c r="M77" s="21">
        <v>2017</v>
      </c>
      <c r="N77" s="21">
        <v>2018</v>
      </c>
      <c r="O77" s="21">
        <v>2019</v>
      </c>
      <c r="P77" s="21">
        <v>2020</v>
      </c>
      <c r="Q77" s="21">
        <v>2021</v>
      </c>
      <c r="R77" s="21">
        <v>2022</v>
      </c>
      <c r="S77" s="21">
        <v>2023</v>
      </c>
      <c r="T77" s="21">
        <v>2024</v>
      </c>
      <c r="U77" s="21">
        <v>2025</v>
      </c>
      <c r="V77" s="21">
        <v>2026</v>
      </c>
      <c r="W77" s="21">
        <v>2027</v>
      </c>
      <c r="X77" s="21">
        <v>2028</v>
      </c>
      <c r="Y77" s="21">
        <v>2029</v>
      </c>
      <c r="Z77" s="21">
        <v>2030</v>
      </c>
    </row>
    <row r="78" spans="1:26" ht="15" customHeight="1" x14ac:dyDescent="0.25">
      <c r="A78" s="25" t="s">
        <v>15</v>
      </c>
      <c r="B78" s="28" t="s">
        <v>2</v>
      </c>
      <c r="C78" s="4">
        <v>0</v>
      </c>
      <c r="D78" s="4">
        <v>0</v>
      </c>
      <c r="E78" s="4">
        <v>0</v>
      </c>
      <c r="F78" s="4">
        <v>0</v>
      </c>
      <c r="G78" s="59">
        <v>0</v>
      </c>
      <c r="H78" s="4">
        <v>63.69</v>
      </c>
      <c r="I78" s="4">
        <v>69.08</v>
      </c>
      <c r="J78" s="4">
        <v>71.23</v>
      </c>
      <c r="K78" s="4">
        <v>73.089803435999997</v>
      </c>
      <c r="L78" s="4">
        <v>74.5</v>
      </c>
      <c r="M78" s="4">
        <v>77.540000000000006</v>
      </c>
      <c r="N78" s="4">
        <v>81.66</v>
      </c>
      <c r="O78" s="4">
        <v>86.71</v>
      </c>
      <c r="P78" s="4">
        <v>91.42</v>
      </c>
      <c r="Q78" s="4">
        <v>96.7</v>
      </c>
      <c r="R78" s="4">
        <v>102.825647247163</v>
      </c>
      <c r="S78" s="4">
        <v>109.27428426737829</v>
      </c>
      <c r="T78" s="4">
        <v>111.81554669220104</v>
      </c>
      <c r="U78" s="4">
        <v>114.35680911702379</v>
      </c>
      <c r="V78" s="4"/>
      <c r="W78" s="4"/>
      <c r="X78" s="4"/>
      <c r="Y78" s="4"/>
      <c r="Z78" s="4"/>
    </row>
    <row r="79" spans="1:26" ht="15" customHeight="1" x14ac:dyDescent="0.25">
      <c r="A79" s="25" t="s">
        <v>14</v>
      </c>
      <c r="B79" s="28" t="s">
        <v>2</v>
      </c>
      <c r="C79" s="34">
        <v>0</v>
      </c>
      <c r="D79" s="1">
        <v>0</v>
      </c>
      <c r="E79" s="1">
        <v>0</v>
      </c>
      <c r="F79" s="1">
        <v>0</v>
      </c>
      <c r="G79" s="1">
        <v>0</v>
      </c>
      <c r="H79" s="1">
        <f t="shared" ref="H79:U79" si="131">H78/G18</f>
        <v>63.69</v>
      </c>
      <c r="I79" s="1">
        <f t="shared" si="131"/>
        <v>66.87318489835431</v>
      </c>
      <c r="J79" s="1">
        <f t="shared" si="131"/>
        <v>68.002466915267576</v>
      </c>
      <c r="K79" s="1">
        <f t="shared" si="131"/>
        <v>69.5</v>
      </c>
      <c r="L79" s="1">
        <f t="shared" si="131"/>
        <v>70.629047660377879</v>
      </c>
      <c r="M79" s="1">
        <f t="shared" si="131"/>
        <v>73.000091381613288</v>
      </c>
      <c r="N79" s="1">
        <f t="shared" si="131"/>
        <v>75.003774130394277</v>
      </c>
      <c r="O79" s="1">
        <f t="shared" si="131"/>
        <v>78.004056076933594</v>
      </c>
      <c r="P79" s="1">
        <f t="shared" si="131"/>
        <v>80.001126418457233</v>
      </c>
      <c r="Q79" s="1">
        <f t="shared" si="131"/>
        <v>81.997698295379337</v>
      </c>
      <c r="R79" s="1">
        <f t="shared" si="131"/>
        <v>83.999999999999744</v>
      </c>
      <c r="S79" s="1">
        <f t="shared" si="131"/>
        <v>86</v>
      </c>
      <c r="T79" s="1">
        <f t="shared" si="131"/>
        <v>88</v>
      </c>
      <c r="U79" s="1">
        <f t="shared" si="131"/>
        <v>90</v>
      </c>
      <c r="V79" s="1">
        <f t="shared" ref="V79" si="132">V78/U18</f>
        <v>0</v>
      </c>
      <c r="W79" s="1">
        <f t="shared" ref="W79" si="133">W78/V18</f>
        <v>0</v>
      </c>
      <c r="X79" s="1">
        <f t="shared" ref="X79" si="134">X78/W18</f>
        <v>0</v>
      </c>
      <c r="Y79" s="1">
        <f t="shared" ref="Y79" si="135">Y78/X18</f>
        <v>0</v>
      </c>
      <c r="Z79" s="1">
        <f t="shared" ref="Z79" si="136">Z78/Y18</f>
        <v>0</v>
      </c>
    </row>
    <row r="80" spans="1:26" ht="15" customHeight="1" x14ac:dyDescent="0.25"/>
    <row r="81" spans="1:26" ht="15" customHeight="1" x14ac:dyDescent="0.25">
      <c r="Q81" s="43"/>
    </row>
    <row r="82" spans="1:26" ht="15" customHeight="1" x14ac:dyDescent="0.25">
      <c r="A82" s="17" t="s">
        <v>32</v>
      </c>
      <c r="B82" s="16"/>
      <c r="C82" s="16"/>
      <c r="D82" s="16"/>
      <c r="E82" s="16"/>
      <c r="F82" s="16"/>
      <c r="G82" s="16"/>
      <c r="H82" s="16"/>
      <c r="I82" s="16"/>
      <c r="J82" s="16"/>
    </row>
    <row r="83" spans="1:26" ht="15" customHeight="1" x14ac:dyDescent="0.25">
      <c r="A83" s="25" t="s">
        <v>1</v>
      </c>
      <c r="B83" s="20"/>
      <c r="C83" s="26">
        <v>2013</v>
      </c>
      <c r="D83" s="16"/>
      <c r="E83" s="16"/>
      <c r="F83" s="16"/>
      <c r="G83" s="16"/>
      <c r="H83" s="16"/>
      <c r="I83" s="16"/>
      <c r="J83" s="16"/>
    </row>
    <row r="84" spans="1:26" ht="15" customHeight="1" x14ac:dyDescent="0.25">
      <c r="A84" s="25" t="s">
        <v>0</v>
      </c>
      <c r="B84" s="20"/>
      <c r="C84" s="27">
        <v>2007</v>
      </c>
      <c r="D84" s="27">
        <v>2008</v>
      </c>
      <c r="E84" s="27">
        <v>2009</v>
      </c>
      <c r="F84" s="27">
        <v>2010</v>
      </c>
      <c r="G84" s="27">
        <v>2011</v>
      </c>
      <c r="H84" s="27">
        <v>2012</v>
      </c>
      <c r="I84" s="27">
        <v>2013</v>
      </c>
      <c r="J84" s="27">
        <v>2014</v>
      </c>
      <c r="K84" s="27">
        <v>2015</v>
      </c>
      <c r="L84" s="27">
        <v>2016</v>
      </c>
      <c r="M84" s="21">
        <v>2017</v>
      </c>
      <c r="N84" s="21">
        <v>2018</v>
      </c>
      <c r="O84" s="21">
        <v>2019</v>
      </c>
      <c r="P84" s="21">
        <v>2020</v>
      </c>
      <c r="Q84" s="21">
        <v>2021</v>
      </c>
      <c r="R84" s="21">
        <v>2022</v>
      </c>
      <c r="S84" s="21">
        <v>2023</v>
      </c>
      <c r="T84" s="21">
        <v>2024</v>
      </c>
      <c r="U84" s="21">
        <v>2025</v>
      </c>
      <c r="V84" s="21">
        <v>2026</v>
      </c>
      <c r="W84" s="21">
        <v>2027</v>
      </c>
      <c r="X84" s="21">
        <v>2028</v>
      </c>
      <c r="Y84" s="21">
        <v>2029</v>
      </c>
      <c r="Z84" s="21">
        <v>2030</v>
      </c>
    </row>
    <row r="85" spans="1:26" ht="15" customHeight="1" x14ac:dyDescent="0.25">
      <c r="A85" s="25" t="s">
        <v>15</v>
      </c>
      <c r="B85" s="28" t="s">
        <v>2</v>
      </c>
      <c r="C85" s="4">
        <v>0</v>
      </c>
      <c r="D85" s="4">
        <v>0</v>
      </c>
      <c r="E85" s="4">
        <v>0</v>
      </c>
      <c r="F85" s="4">
        <v>0</v>
      </c>
      <c r="G85" s="59">
        <v>0</v>
      </c>
      <c r="H85" s="4">
        <v>0</v>
      </c>
      <c r="I85" s="4">
        <v>66.87</v>
      </c>
      <c r="J85" s="4">
        <v>68.95</v>
      </c>
      <c r="K85" s="4">
        <v>70.754891999999998</v>
      </c>
      <c r="L85" s="4">
        <v>72.12</v>
      </c>
      <c r="M85" s="4">
        <v>75.06</v>
      </c>
      <c r="N85" s="4">
        <v>79.05</v>
      </c>
      <c r="O85" s="4">
        <v>83.94</v>
      </c>
      <c r="P85" s="4">
        <v>88.5</v>
      </c>
      <c r="Q85" s="4">
        <v>93.61</v>
      </c>
      <c r="R85" s="4">
        <v>99.540800820100003</v>
      </c>
      <c r="S85" s="4">
        <v>105.7834310429606</v>
      </c>
      <c r="T85" s="4">
        <v>108.24351083465737</v>
      </c>
      <c r="U85" s="4">
        <v>110.70359062635413</v>
      </c>
      <c r="V85" s="4"/>
      <c r="W85" s="4"/>
      <c r="X85" s="4"/>
      <c r="Y85" s="4"/>
      <c r="Z85" s="4"/>
    </row>
    <row r="86" spans="1:26" ht="15" customHeight="1" x14ac:dyDescent="0.25">
      <c r="A86" s="25" t="s">
        <v>14</v>
      </c>
      <c r="B86" s="28" t="s">
        <v>2</v>
      </c>
      <c r="C86" s="34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f t="shared" ref="I86:U86" si="137">I85/H19</f>
        <v>66.87</v>
      </c>
      <c r="J86" s="1">
        <f t="shared" si="137"/>
        <v>67.998027613412233</v>
      </c>
      <c r="K86" s="1">
        <f t="shared" si="137"/>
        <v>69.5</v>
      </c>
      <c r="L86" s="1">
        <f t="shared" si="137"/>
        <v>70.629009738741544</v>
      </c>
      <c r="M86" s="1">
        <f t="shared" si="137"/>
        <v>72.997248200339442</v>
      </c>
      <c r="N86" s="1">
        <f t="shared" si="137"/>
        <v>75.002534170866028</v>
      </c>
      <c r="O86" s="1">
        <f t="shared" si="137"/>
        <v>78.004074068873635</v>
      </c>
      <c r="P86" s="1">
        <f t="shared" si="137"/>
        <v>80.001563965637345</v>
      </c>
      <c r="Q86" s="1">
        <f t="shared" si="137"/>
        <v>81.996960570482543</v>
      </c>
      <c r="R86" s="1">
        <f t="shared" si="137"/>
        <v>83.999999999999957</v>
      </c>
      <c r="S86" s="1">
        <f t="shared" si="137"/>
        <v>86</v>
      </c>
      <c r="T86" s="1">
        <f t="shared" si="137"/>
        <v>88</v>
      </c>
      <c r="U86" s="1">
        <f t="shared" si="137"/>
        <v>90</v>
      </c>
      <c r="V86" s="1">
        <f t="shared" ref="V86" si="138">V85/U19</f>
        <v>0</v>
      </c>
      <c r="W86" s="1">
        <f t="shared" ref="W86" si="139">W85/V19</f>
        <v>0</v>
      </c>
      <c r="X86" s="1">
        <f t="shared" ref="X86" si="140">X85/W19</f>
        <v>0</v>
      </c>
      <c r="Y86" s="1">
        <f t="shared" ref="Y86" si="141">Y85/X19</f>
        <v>0</v>
      </c>
      <c r="Z86" s="1">
        <f t="shared" ref="Z86" si="142">Z85/Y19</f>
        <v>0</v>
      </c>
    </row>
    <row r="87" spans="1:26" ht="15" customHeight="1" x14ac:dyDescent="0.25">
      <c r="A87" s="29"/>
      <c r="B87" s="30"/>
      <c r="C87" s="9"/>
      <c r="D87" s="5"/>
      <c r="E87" s="5"/>
      <c r="F87" s="5"/>
      <c r="G87" s="5"/>
      <c r="H87" s="5"/>
      <c r="I87" s="5"/>
      <c r="J87" s="5"/>
      <c r="K87" s="5"/>
      <c r="L87" s="5"/>
    </row>
    <row r="88" spans="1:26" ht="15" x14ac:dyDescent="0.25"/>
    <row r="89" spans="1:26" ht="18" x14ac:dyDescent="0.25">
      <c r="A89" s="17" t="s">
        <v>37</v>
      </c>
      <c r="B89" s="16"/>
      <c r="C89" s="16"/>
      <c r="D89" s="16"/>
      <c r="E89" s="16"/>
      <c r="F89" s="16"/>
      <c r="G89" s="16"/>
      <c r="H89" s="16"/>
      <c r="I89" s="16"/>
      <c r="J89" s="16"/>
    </row>
    <row r="90" spans="1:26" ht="15" customHeight="1" x14ac:dyDescent="0.25">
      <c r="A90" s="25" t="s">
        <v>1</v>
      </c>
      <c r="B90" s="20"/>
      <c r="C90" s="26">
        <v>2014</v>
      </c>
      <c r="D90" s="16"/>
      <c r="E90" s="16"/>
      <c r="F90" s="16"/>
      <c r="G90" s="16"/>
      <c r="H90" s="16"/>
      <c r="I90" s="16"/>
      <c r="J90" s="16"/>
    </row>
    <row r="91" spans="1:26" ht="15" customHeight="1" x14ac:dyDescent="0.25">
      <c r="A91" s="25" t="s">
        <v>0</v>
      </c>
      <c r="B91" s="20"/>
      <c r="C91" s="27">
        <v>2007</v>
      </c>
      <c r="D91" s="27">
        <v>2008</v>
      </c>
      <c r="E91" s="27">
        <v>2009</v>
      </c>
      <c r="F91" s="27">
        <v>2010</v>
      </c>
      <c r="G91" s="27">
        <v>2011</v>
      </c>
      <c r="H91" s="27">
        <v>2012</v>
      </c>
      <c r="I91" s="27">
        <v>2013</v>
      </c>
      <c r="J91" s="27">
        <v>2014</v>
      </c>
      <c r="K91" s="27">
        <v>2015</v>
      </c>
      <c r="L91" s="27">
        <v>2016</v>
      </c>
      <c r="M91" s="21">
        <v>2017</v>
      </c>
      <c r="N91" s="21">
        <v>2018</v>
      </c>
      <c r="O91" s="21">
        <v>2019</v>
      </c>
      <c r="P91" s="21">
        <v>2020</v>
      </c>
      <c r="Q91" s="21">
        <v>2021</v>
      </c>
      <c r="R91" s="21">
        <v>2022</v>
      </c>
      <c r="S91" s="21">
        <v>2023</v>
      </c>
      <c r="T91" s="21">
        <v>2024</v>
      </c>
      <c r="U91" s="21">
        <v>2025</v>
      </c>
      <c r="V91" s="21">
        <v>2026</v>
      </c>
      <c r="W91" s="21">
        <v>2027</v>
      </c>
      <c r="X91" s="21">
        <v>2028</v>
      </c>
      <c r="Y91" s="21">
        <v>2029</v>
      </c>
      <c r="Z91" s="21">
        <v>2030</v>
      </c>
    </row>
    <row r="92" spans="1:26" ht="15" customHeight="1" x14ac:dyDescent="0.25">
      <c r="A92" s="25" t="s">
        <v>15</v>
      </c>
      <c r="B92" s="28" t="s">
        <v>2</v>
      </c>
      <c r="C92" s="4">
        <v>0</v>
      </c>
      <c r="D92" s="4">
        <v>0</v>
      </c>
      <c r="E92" s="4">
        <v>0</v>
      </c>
      <c r="F92" s="4">
        <v>0</v>
      </c>
      <c r="G92" s="59">
        <v>0</v>
      </c>
      <c r="H92" s="4">
        <v>0</v>
      </c>
      <c r="I92" s="4">
        <v>0</v>
      </c>
      <c r="J92" s="4">
        <v>68</v>
      </c>
      <c r="K92" s="4">
        <v>69.778000000000006</v>
      </c>
      <c r="L92" s="4">
        <v>71.13</v>
      </c>
      <c r="M92" s="4">
        <v>74.03</v>
      </c>
      <c r="N92" s="4">
        <v>77.959999999999994</v>
      </c>
      <c r="O92" s="4">
        <v>82.78</v>
      </c>
      <c r="P92" s="4">
        <v>87.28</v>
      </c>
      <c r="Q92" s="4">
        <v>92.32</v>
      </c>
      <c r="R92" s="4">
        <v>98.166470236785045</v>
      </c>
      <c r="S92" s="4">
        <v>104.32291029877771</v>
      </c>
      <c r="T92" s="4">
        <v>106.74902449177254</v>
      </c>
      <c r="U92" s="4">
        <v>109.17513868476738</v>
      </c>
      <c r="V92" s="4"/>
      <c r="W92" s="4"/>
      <c r="X92" s="4"/>
      <c r="Y92" s="4"/>
      <c r="Z92" s="4"/>
    </row>
    <row r="93" spans="1:26" ht="15" customHeight="1" x14ac:dyDescent="0.25">
      <c r="A93" s="25" t="s">
        <v>14</v>
      </c>
      <c r="B93" s="28" t="s">
        <v>2</v>
      </c>
      <c r="C93" s="34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f t="shared" ref="J93:U93" si="143">J92/I20</f>
        <v>68</v>
      </c>
      <c r="K93" s="1">
        <f t="shared" si="143"/>
        <v>69.5</v>
      </c>
      <c r="L93" s="1">
        <f t="shared" si="143"/>
        <v>70.634709417564054</v>
      </c>
      <c r="M93" s="1">
        <f t="shared" si="143"/>
        <v>73.003491769929724</v>
      </c>
      <c r="N93" s="1">
        <f t="shared" si="143"/>
        <v>75.003900440938196</v>
      </c>
      <c r="O93" s="1">
        <f t="shared" si="143"/>
        <v>78.003070442473884</v>
      </c>
      <c r="P93" s="1">
        <f t="shared" si="143"/>
        <v>80.003299592787798</v>
      </c>
      <c r="Q93" s="1">
        <f t="shared" si="143"/>
        <v>81.999132907436021</v>
      </c>
      <c r="R93" s="1">
        <f t="shared" si="143"/>
        <v>84</v>
      </c>
      <c r="S93" s="1">
        <f t="shared" si="143"/>
        <v>86</v>
      </c>
      <c r="T93" s="1">
        <f t="shared" si="143"/>
        <v>88</v>
      </c>
      <c r="U93" s="1">
        <f t="shared" si="143"/>
        <v>90</v>
      </c>
      <c r="V93" s="1">
        <f t="shared" ref="V93" si="144">V92/U20</f>
        <v>0</v>
      </c>
      <c r="W93" s="1">
        <f t="shared" ref="W93" si="145">W92/V20</f>
        <v>0</v>
      </c>
      <c r="X93" s="1">
        <f t="shared" ref="X93" si="146">X92/W20</f>
        <v>0</v>
      </c>
      <c r="Y93" s="1">
        <f t="shared" ref="Y93" si="147">Y92/X20</f>
        <v>0</v>
      </c>
      <c r="Z93" s="1">
        <f t="shared" ref="Z93" si="148">Z92/Y20</f>
        <v>0</v>
      </c>
    </row>
    <row r="94" spans="1:26" ht="15" x14ac:dyDescent="0.25"/>
    <row r="95" spans="1:26" ht="15" x14ac:dyDescent="0.25">
      <c r="D95" s="43"/>
      <c r="G95" s="43"/>
    </row>
    <row r="96" spans="1:26" ht="18" x14ac:dyDescent="0.25">
      <c r="A96" s="17" t="s">
        <v>42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1:26" ht="15" x14ac:dyDescent="0.25">
      <c r="A97" s="25" t="s">
        <v>1</v>
      </c>
      <c r="B97" s="20"/>
      <c r="C97" s="26">
        <v>2015</v>
      </c>
      <c r="D97" s="16"/>
      <c r="E97" s="16"/>
      <c r="F97" s="16"/>
      <c r="G97" s="16"/>
      <c r="H97" s="16"/>
      <c r="I97" s="16"/>
      <c r="J97" s="16"/>
    </row>
    <row r="98" spans="1:26" ht="15" x14ac:dyDescent="0.25">
      <c r="A98" s="25" t="s">
        <v>0</v>
      </c>
      <c r="B98" s="20"/>
      <c r="C98" s="27">
        <v>2007</v>
      </c>
      <c r="D98" s="27">
        <v>2008</v>
      </c>
      <c r="E98" s="27">
        <v>2009</v>
      </c>
      <c r="F98" s="27">
        <v>2010</v>
      </c>
      <c r="G98" s="27">
        <v>2011</v>
      </c>
      <c r="H98" s="27">
        <v>2012</v>
      </c>
      <c r="I98" s="27">
        <v>2013</v>
      </c>
      <c r="J98" s="27">
        <v>2014</v>
      </c>
      <c r="K98" s="27">
        <v>2015</v>
      </c>
      <c r="L98" s="27">
        <v>2016</v>
      </c>
      <c r="M98" s="21">
        <v>2017</v>
      </c>
      <c r="N98" s="21">
        <v>2018</v>
      </c>
      <c r="O98" s="21">
        <v>2019</v>
      </c>
      <c r="P98" s="21">
        <v>2020</v>
      </c>
      <c r="Q98" s="21">
        <v>2021</v>
      </c>
      <c r="R98" s="21">
        <v>2022</v>
      </c>
      <c r="S98" s="21">
        <v>2023</v>
      </c>
      <c r="T98" s="21">
        <v>2024</v>
      </c>
      <c r="U98" s="21">
        <v>2025</v>
      </c>
      <c r="V98" s="21">
        <v>2026</v>
      </c>
      <c r="W98" s="21">
        <v>2027</v>
      </c>
      <c r="X98" s="21">
        <v>2028</v>
      </c>
      <c r="Y98" s="21">
        <v>2029</v>
      </c>
      <c r="Z98" s="21">
        <v>2030</v>
      </c>
    </row>
    <row r="99" spans="1:26" ht="15" x14ac:dyDescent="0.25">
      <c r="A99" s="25" t="s">
        <v>15</v>
      </c>
      <c r="B99" s="28" t="s">
        <v>2</v>
      </c>
      <c r="C99" s="4">
        <v>0</v>
      </c>
      <c r="D99" s="4">
        <v>0</v>
      </c>
      <c r="E99" s="4">
        <v>0</v>
      </c>
      <c r="F99" s="4">
        <v>0</v>
      </c>
      <c r="G99" s="59">
        <v>0</v>
      </c>
      <c r="H99" s="4">
        <v>0</v>
      </c>
      <c r="I99" s="4">
        <v>0</v>
      </c>
      <c r="J99" s="58" t="s">
        <v>13</v>
      </c>
      <c r="K99" s="4">
        <v>69.5</v>
      </c>
      <c r="L99" s="4">
        <v>70.84</v>
      </c>
      <c r="M99" s="4">
        <v>73.73</v>
      </c>
      <c r="N99" s="4">
        <v>77.650000000000006</v>
      </c>
      <c r="O99" s="4">
        <v>82.45</v>
      </c>
      <c r="P99" s="4">
        <v>86.93</v>
      </c>
      <c r="Q99" s="4">
        <v>91.95</v>
      </c>
      <c r="R99" s="4">
        <v>97.775368761738093</v>
      </c>
      <c r="S99" s="4">
        <v>103.90728117408138</v>
      </c>
      <c r="T99" s="4">
        <v>106.32372957347863</v>
      </c>
      <c r="U99" s="4">
        <v>108.74017797287587</v>
      </c>
      <c r="V99" s="4"/>
      <c r="W99" s="4"/>
      <c r="X99" s="4"/>
      <c r="Y99" s="4"/>
      <c r="Z99" s="4"/>
    </row>
    <row r="100" spans="1:26" ht="15" x14ac:dyDescent="0.25">
      <c r="A100" s="25" t="s">
        <v>14</v>
      </c>
      <c r="B100" s="28" t="s">
        <v>2</v>
      </c>
      <c r="C100" s="34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35" t="s">
        <v>13</v>
      </c>
      <c r="K100" s="1">
        <f t="shared" ref="K100:U100" si="149">K99/J21</f>
        <v>69.5</v>
      </c>
      <c r="L100" s="1">
        <f t="shared" si="149"/>
        <v>70.628115653040894</v>
      </c>
      <c r="M100" s="1">
        <f t="shared" si="149"/>
        <v>72.998482209775858</v>
      </c>
      <c r="N100" s="1">
        <f t="shared" si="149"/>
        <v>75.0044776900437</v>
      </c>
      <c r="O100" s="1">
        <f t="shared" si="149"/>
        <v>78.002881983738817</v>
      </c>
      <c r="P100" s="1">
        <f t="shared" si="149"/>
        <v>80.001209680745262</v>
      </c>
      <c r="Q100" s="1">
        <f t="shared" si="149"/>
        <v>81.99717885530869</v>
      </c>
      <c r="R100" s="1">
        <f t="shared" si="149"/>
        <v>84</v>
      </c>
      <c r="S100" s="1">
        <f t="shared" si="149"/>
        <v>86</v>
      </c>
      <c r="T100" s="1">
        <f t="shared" si="149"/>
        <v>88</v>
      </c>
      <c r="U100" s="1">
        <f t="shared" si="149"/>
        <v>90</v>
      </c>
      <c r="V100" s="1">
        <f t="shared" ref="V100" si="150">V99/U21</f>
        <v>0</v>
      </c>
      <c r="W100" s="1">
        <f t="shared" ref="W100" si="151">W99/V21</f>
        <v>0</v>
      </c>
      <c r="X100" s="1">
        <f t="shared" ref="X100" si="152">X99/W21</f>
        <v>0</v>
      </c>
      <c r="Y100" s="1">
        <f t="shared" ref="Y100" si="153">Y99/X21</f>
        <v>0</v>
      </c>
      <c r="Z100" s="1">
        <f t="shared" ref="Z100" si="154">Z99/Y21</f>
        <v>0</v>
      </c>
    </row>
    <row r="101" spans="1:26" ht="15" x14ac:dyDescent="0.25"/>
  </sheetData>
  <sheetProtection algorithmName="SHA-512" hashValue="nR9KrpSCiYgfY9Fy0Whnlm6tHrX7wOgNSleQZ+1Hog2En/NTMqRl20pnCiYI0Qzmn2sj5mzAKmtlN4chxV8Faw==" saltValue="f4MPVKR555Ur15Y0eGz46g==" spinCount="100000" sheet="1" autoFilter="0"/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Q51:R51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Aktualizace FEA</vt:lpstr>
      <vt:lpstr>S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Dvorakova Veronika</dc:creator>
  <cp:lastModifiedBy>Levá Radka</cp:lastModifiedBy>
  <cp:lastPrinted>2011-01-19T13:03:12Z</cp:lastPrinted>
  <dcterms:created xsi:type="dcterms:W3CDTF">2011-01-18T14:28:03Z</dcterms:created>
  <dcterms:modified xsi:type="dcterms:W3CDTF">2024-10-17T11:04:35Z</dcterms:modified>
</cp:coreProperties>
</file>